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7950"/>
  </bookViews>
  <sheets>
    <sheet name="Exams &amp; Final marks" sheetId="1" r:id="rId1"/>
    <sheet name="Homeworks" sheetId="2" r:id="rId2"/>
  </sheets>
  <definedNames>
    <definedName name="_xlnm._FilterDatabase" localSheetId="0" hidden="1">'Exams &amp; Final marks'!$A$1:$Q$1</definedName>
  </definedNames>
  <calcPr calcId="145621"/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2" i="1"/>
  <c r="F28" i="2" l="1"/>
  <c r="G28" i="2"/>
  <c r="H28" i="2"/>
  <c r="I28" i="2"/>
  <c r="J28" i="2"/>
  <c r="K28" i="2"/>
  <c r="L28" i="2"/>
  <c r="M28" i="2"/>
  <c r="E28" i="2" l="1"/>
  <c r="H17" i="1"/>
  <c r="E22" i="1"/>
  <c r="F22" i="1" s="1"/>
  <c r="H22" i="1"/>
  <c r="I22" i="1" s="1"/>
  <c r="L22" i="1"/>
  <c r="E6" i="1"/>
  <c r="F6" i="1" s="1"/>
  <c r="H6" i="1"/>
  <c r="I6" i="1" s="1"/>
  <c r="L6" i="1"/>
  <c r="E19" i="1"/>
  <c r="F19" i="1" s="1"/>
  <c r="H19" i="1"/>
  <c r="I19" i="1" s="1"/>
  <c r="L19" i="1"/>
  <c r="L26" i="1"/>
  <c r="H26" i="1"/>
  <c r="I26" i="1" s="1"/>
  <c r="E26" i="1"/>
  <c r="F26" i="1" s="1"/>
  <c r="L24" i="1"/>
  <c r="H24" i="1"/>
  <c r="I24" i="1" s="1"/>
  <c r="L3" i="1"/>
  <c r="H3" i="1"/>
  <c r="I3" i="1" s="1"/>
  <c r="E24" i="1"/>
  <c r="F24" i="1" s="1"/>
  <c r="E3" i="1"/>
  <c r="F3" i="1" s="1"/>
  <c r="H4" i="1"/>
  <c r="H5" i="1"/>
  <c r="H7" i="1"/>
  <c r="H8" i="1"/>
  <c r="H9" i="1"/>
  <c r="H10" i="1"/>
  <c r="H11" i="1"/>
  <c r="H12" i="1"/>
  <c r="H13" i="1"/>
  <c r="H14" i="1"/>
  <c r="H15" i="1"/>
  <c r="H16" i="1"/>
  <c r="H18" i="1"/>
  <c r="H20" i="1"/>
  <c r="H21" i="1"/>
  <c r="H23" i="1"/>
  <c r="H27" i="1"/>
  <c r="H28" i="1"/>
  <c r="H25" i="1"/>
  <c r="H31" i="1"/>
  <c r="H29" i="1"/>
  <c r="H30" i="1"/>
  <c r="H32" i="1"/>
  <c r="H33" i="1"/>
  <c r="H34" i="1"/>
  <c r="H2" i="1"/>
  <c r="N26" i="1" l="1"/>
  <c r="N3" i="1"/>
  <c r="Q3" i="1" s="1"/>
  <c r="N19" i="1"/>
  <c r="N6" i="1"/>
  <c r="N22" i="1"/>
  <c r="N24" i="1"/>
  <c r="E30" i="1"/>
  <c r="E4" i="1"/>
  <c r="E33" i="1"/>
  <c r="E12" i="1"/>
  <c r="E11" i="1"/>
  <c r="E25" i="1"/>
  <c r="E32" i="1"/>
  <c r="E8" i="1"/>
  <c r="E21" i="1"/>
  <c r="E20" i="1"/>
  <c r="E7" i="1"/>
  <c r="E9" i="1"/>
  <c r="E27" i="1"/>
  <c r="E16" i="1"/>
  <c r="E5" i="1"/>
  <c r="E13" i="1"/>
  <c r="E10" i="1"/>
  <c r="E23" i="1"/>
  <c r="E29" i="1"/>
  <c r="E2" i="1"/>
  <c r="E31" i="1"/>
  <c r="E17" i="1"/>
  <c r="E28" i="1"/>
  <c r="E18" i="1"/>
  <c r="E34" i="1"/>
  <c r="E15" i="1"/>
  <c r="E14" i="1" l="1"/>
  <c r="F29" i="1" l="1"/>
  <c r="I29" i="1"/>
  <c r="L29" i="1"/>
  <c r="F15" i="1"/>
  <c r="I15" i="1"/>
  <c r="L15" i="1"/>
  <c r="F16" i="1"/>
  <c r="I16" i="1"/>
  <c r="L16" i="1"/>
  <c r="F8" i="1"/>
  <c r="I5" i="1"/>
  <c r="L5" i="1"/>
  <c r="I8" i="1"/>
  <c r="L8" i="1"/>
  <c r="I23" i="1"/>
  <c r="L23" i="1"/>
  <c r="I4" i="1"/>
  <c r="L4" i="1"/>
  <c r="I33" i="1"/>
  <c r="L33" i="1"/>
  <c r="I12" i="1"/>
  <c r="L12" i="1"/>
  <c r="I14" i="1"/>
  <c r="L14" i="1"/>
  <c r="I7" i="1"/>
  <c r="L7" i="1"/>
  <c r="I31" i="1"/>
  <c r="L31" i="1"/>
  <c r="I11" i="1"/>
  <c r="L11" i="1"/>
  <c r="I34" i="1"/>
  <c r="L34" i="1"/>
  <c r="I10" i="1"/>
  <c r="L10" i="1"/>
  <c r="I18" i="1"/>
  <c r="L18" i="1"/>
  <c r="I25" i="1"/>
  <c r="L25" i="1"/>
  <c r="I17" i="1"/>
  <c r="L17" i="1"/>
  <c r="I2" i="1"/>
  <c r="L2" i="1"/>
  <c r="I20" i="1"/>
  <c r="L20" i="1"/>
  <c r="I32" i="1"/>
  <c r="L32" i="1"/>
  <c r="I30" i="1"/>
  <c r="L30" i="1"/>
  <c r="I9" i="1"/>
  <c r="L9" i="1"/>
  <c r="I27" i="1"/>
  <c r="L27" i="1"/>
  <c r="I13" i="1"/>
  <c r="L13" i="1"/>
  <c r="I28" i="1"/>
  <c r="L28" i="1"/>
  <c r="D28" i="2"/>
  <c r="L21" i="1"/>
  <c r="I21" i="1"/>
  <c r="F27" i="1"/>
  <c r="F34" i="1"/>
  <c r="F9" i="1"/>
  <c r="L30" i="2" l="1"/>
  <c r="L32" i="2" s="1"/>
  <c r="M30" i="2"/>
  <c r="M32" i="2" s="1"/>
  <c r="H30" i="2"/>
  <c r="H32" i="2" s="1"/>
  <c r="H36" i="2" s="1"/>
  <c r="K30" i="2"/>
  <c r="K32" i="2" s="1"/>
  <c r="G30" i="2"/>
  <c r="G32" i="2" s="1"/>
  <c r="J30" i="2"/>
  <c r="J32" i="2" s="1"/>
  <c r="I30" i="2"/>
  <c r="I32" i="2" s="1"/>
  <c r="F30" i="2"/>
  <c r="F32" i="2" s="1"/>
  <c r="F36" i="2" s="1"/>
  <c r="O19" i="1" s="1"/>
  <c r="E30" i="2"/>
  <c r="E32" i="2" s="1"/>
  <c r="N29" i="1"/>
  <c r="N15" i="1"/>
  <c r="N16" i="1"/>
  <c r="N34" i="1"/>
  <c r="N27" i="1"/>
  <c r="N8" i="1"/>
  <c r="I36" i="2"/>
  <c r="O3" i="1" s="1"/>
  <c r="G36" i="2"/>
  <c r="O26" i="1" s="1"/>
  <c r="Q26" i="1" s="1"/>
  <c r="M36" i="2"/>
  <c r="E36" i="2"/>
  <c r="N9" i="1"/>
  <c r="F2" i="1"/>
  <c r="N2" i="1" s="1"/>
  <c r="F11" i="1"/>
  <c r="N11" i="1" s="1"/>
  <c r="F25" i="1"/>
  <c r="N25" i="1" s="1"/>
  <c r="F5" i="1"/>
  <c r="N5" i="1" s="1"/>
  <c r="F10" i="1"/>
  <c r="N10" i="1" s="1"/>
  <c r="F32" i="1"/>
  <c r="N32" i="1" s="1"/>
  <c r="F12" i="1"/>
  <c r="N12" i="1" s="1"/>
  <c r="F20" i="1"/>
  <c r="N20" i="1" s="1"/>
  <c r="F18" i="1"/>
  <c r="N18" i="1" s="1"/>
  <c r="F14" i="1"/>
  <c r="N14" i="1" s="1"/>
  <c r="F7" i="1"/>
  <c r="N7" i="1" s="1"/>
  <c r="F17" i="1"/>
  <c r="N17" i="1" s="1"/>
  <c r="F4" i="1"/>
  <c r="N4" i="1" s="1"/>
  <c r="F21" i="1"/>
  <c r="N21" i="1" s="1"/>
  <c r="F23" i="1"/>
  <c r="N23" i="1" s="1"/>
  <c r="F31" i="1"/>
  <c r="N31" i="1" s="1"/>
  <c r="F33" i="1"/>
  <c r="N33" i="1" s="1"/>
  <c r="F30" i="1"/>
  <c r="N30" i="1" s="1"/>
  <c r="F13" i="1"/>
  <c r="N13" i="1" s="1"/>
  <c r="F28" i="1"/>
  <c r="N28" i="1" s="1"/>
  <c r="O24" i="1" l="1"/>
  <c r="Q24" i="1" s="1"/>
  <c r="O22" i="1"/>
  <c r="Q22" i="1" s="1"/>
  <c r="Q47" i="1"/>
  <c r="O5" i="1"/>
  <c r="Q5" i="1" s="1"/>
  <c r="O14" i="1"/>
  <c r="Q14" i="1" s="1"/>
  <c r="O27" i="1"/>
  <c r="Q56" i="1"/>
  <c r="O34" i="1"/>
  <c r="Q34" i="1" s="1"/>
  <c r="Q75" i="1"/>
  <c r="Q76" i="1"/>
  <c r="O16" i="1"/>
  <c r="Q16" i="1" s="1"/>
  <c r="O33" i="1"/>
  <c r="Q33" i="1" s="1"/>
  <c r="O7" i="1"/>
  <c r="Q7" i="1" s="1"/>
  <c r="O13" i="1"/>
  <c r="Q57" i="1"/>
  <c r="O10" i="1"/>
  <c r="Q10" i="1" s="1"/>
  <c r="Q72" i="1"/>
  <c r="O17" i="1"/>
  <c r="O21" i="1"/>
  <c r="Q21" i="1" s="1"/>
  <c r="O4" i="1"/>
  <c r="Q4" i="1" s="1"/>
  <c r="O30" i="1"/>
  <c r="Q46" i="1"/>
  <c r="Q55" i="1"/>
  <c r="Q67" i="1"/>
  <c r="Q40" i="1"/>
  <c r="O20" i="1"/>
  <c r="Q48" i="1"/>
  <c r="O31" i="1"/>
  <c r="Q31" i="1" s="1"/>
  <c r="O28" i="1"/>
  <c r="Q28" i="1" s="1"/>
  <c r="Q51" i="1"/>
  <c r="Q45" i="1"/>
  <c r="Q74" i="1"/>
  <c r="Q38" i="1"/>
  <c r="Q68" i="1"/>
  <c r="O25" i="1"/>
  <c r="Q25" i="1" s="1"/>
  <c r="Q60" i="1"/>
  <c r="O29" i="1"/>
  <c r="Q29" i="1" s="1"/>
  <c r="Q62" i="1"/>
  <c r="Q58" i="1"/>
  <c r="Q71" i="1"/>
  <c r="J36" i="2"/>
  <c r="O6" i="1" s="1"/>
  <c r="L36" i="2"/>
  <c r="K36" i="2"/>
  <c r="O2" i="1" s="1"/>
  <c r="Q66" i="1"/>
  <c r="Q59" i="1"/>
  <c r="O9" i="1" l="1"/>
  <c r="Q9" i="1" s="1"/>
  <c r="Q54" i="1"/>
  <c r="O11" i="1"/>
  <c r="Q11" i="1" s="1"/>
  <c r="Q35" i="1"/>
  <c r="Q63" i="1"/>
  <c r="Q41" i="1"/>
  <c r="O18" i="1"/>
  <c r="Q18" i="1" s="1"/>
  <c r="O23" i="1"/>
  <c r="Q23" i="1" s="1"/>
  <c r="O32" i="1"/>
  <c r="Q32" i="1" s="1"/>
  <c r="Q52" i="1"/>
  <c r="Q19" i="1"/>
  <c r="Q61" i="1"/>
  <c r="Q39" i="1"/>
  <c r="O8" i="1"/>
  <c r="Q8" i="1" s="1"/>
  <c r="Q69" i="1"/>
  <c r="O15" i="1"/>
  <c r="Q15" i="1" s="1"/>
  <c r="O12" i="1"/>
  <c r="Q12" i="1" s="1"/>
  <c r="Q13" i="1"/>
  <c r="Q37" i="1"/>
  <c r="Q50" i="1"/>
  <c r="Q73" i="1"/>
  <c r="Q49" i="1"/>
  <c r="Q70" i="1"/>
  <c r="Q6" i="1"/>
  <c r="Q44" i="1"/>
  <c r="Q17" i="1"/>
  <c r="Q65" i="1"/>
  <c r="Q36" i="1"/>
  <c r="Q43" i="1"/>
  <c r="Q27" i="1"/>
  <c r="Q42" i="1"/>
  <c r="Q30" i="1"/>
  <c r="Q53" i="1"/>
  <c r="Q64" i="1"/>
  <c r="Q20" i="1"/>
  <c r="Q2" i="1"/>
</calcChain>
</file>

<file path=xl/comments1.xml><?xml version="1.0" encoding="utf-8"?>
<comments xmlns="http://schemas.openxmlformats.org/spreadsheetml/2006/main">
  <authors>
    <author>Adam Rajewski</author>
  </authors>
  <commentList>
    <comment ref="E8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Only rejection of CANDU is described in any way.</t>
        </r>
      </text>
    </comment>
    <comment ref="F8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It is a reasonable selection, but your task was not to select one model, but rather a category. As an investor you want to have competition. If you select solution at early stage, you are at disadvantage during price negotiations.</t>
        </r>
      </text>
    </comment>
    <comment ref="H8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Couldn't really find it</t>
        </r>
      </text>
    </comment>
    <comment ref="G10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Load factor of a PV plant in Poland 16-22%?!
In Germany it is normally below 10%...</t>
        </r>
      </text>
    </comment>
    <comment ref="I11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Area?
Grid?</t>
        </r>
      </text>
    </comment>
    <comment ref="J11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Area?
Grid?</t>
        </r>
      </text>
    </comment>
    <comment ref="F12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You've provided parameters for the selected site, but not the required "minimums".</t>
        </r>
      </text>
    </comment>
    <comment ref="J13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No information
</t>
        </r>
      </text>
    </comment>
    <comment ref="F14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No information
</t>
        </r>
      </text>
    </comment>
    <comment ref="J14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No information
</t>
        </r>
      </text>
    </comment>
    <comment ref="F15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No information
</t>
        </r>
      </text>
    </comment>
    <comment ref="F16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No information
</t>
        </r>
      </text>
    </comment>
    <comment ref="F17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No information
</t>
        </r>
      </text>
    </comment>
    <comment ref="F18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No information
</t>
        </r>
      </text>
    </comment>
    <comment ref="H18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Good description of certificates. No conclusions.</t>
        </r>
      </text>
    </comment>
    <comment ref="E19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Some support is still possible. Maybe guaranteed strike price like in the UK. Surely ECA support is possible, if vendor's home country provides it.</t>
        </r>
      </text>
    </comment>
    <comment ref="F19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A lot of info on legal framework, although not much on actual support mechanisms.</t>
        </r>
      </text>
    </comment>
    <comment ref="H24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Could be a bit shorter</t>
        </r>
      </text>
    </comment>
  </commentList>
</comments>
</file>

<file path=xl/sharedStrings.xml><?xml version="1.0" encoding="utf-8"?>
<sst xmlns="http://schemas.openxmlformats.org/spreadsheetml/2006/main" count="150" uniqueCount="136">
  <si>
    <t>%</t>
  </si>
  <si>
    <t>Jakub</t>
  </si>
  <si>
    <t>Paweł</t>
  </si>
  <si>
    <t>Michał</t>
  </si>
  <si>
    <t>Grzegorz</t>
  </si>
  <si>
    <t>Adam</t>
  </si>
  <si>
    <t>Piotr</t>
  </si>
  <si>
    <t>Element</t>
  </si>
  <si>
    <t>1a</t>
  </si>
  <si>
    <t>1b</t>
  </si>
  <si>
    <t>1c</t>
  </si>
  <si>
    <t>2a</t>
  </si>
  <si>
    <t>2b</t>
  </si>
  <si>
    <t>3a</t>
  </si>
  <si>
    <t>3b</t>
  </si>
  <si>
    <t>7</t>
  </si>
  <si>
    <t>8</t>
  </si>
  <si>
    <t>9</t>
  </si>
  <si>
    <t>10</t>
  </si>
  <si>
    <t>11a</t>
  </si>
  <si>
    <t>11b</t>
  </si>
  <si>
    <t>F1</t>
  </si>
  <si>
    <t>F2</t>
  </si>
  <si>
    <t>F3</t>
  </si>
  <si>
    <t>F4</t>
  </si>
  <si>
    <t>n.d.</t>
  </si>
  <si>
    <t>Daniel</t>
  </si>
  <si>
    <t>Dominik</t>
  </si>
  <si>
    <t>Wojciech</t>
  </si>
  <si>
    <t>Group</t>
  </si>
  <si>
    <t>Name</t>
  </si>
  <si>
    <t>Ex 0</t>
  </si>
  <si>
    <t>Ex 1</t>
  </si>
  <si>
    <t>Ex 2</t>
  </si>
  <si>
    <t>EXAM</t>
  </si>
  <si>
    <t>HOMEWORK</t>
  </si>
  <si>
    <t>Y.</t>
  </si>
  <si>
    <t>Kim</t>
  </si>
  <si>
    <t>Kobos</t>
  </si>
  <si>
    <t>Staszczyk</t>
  </si>
  <si>
    <t>Bronik</t>
  </si>
  <si>
    <t>Wrzesiński</t>
  </si>
  <si>
    <t>Cagdas</t>
  </si>
  <si>
    <t>Karakus</t>
  </si>
  <si>
    <t>Neslihan</t>
  </si>
  <si>
    <t>Hepzarif</t>
  </si>
  <si>
    <t>Surname</t>
  </si>
  <si>
    <t>Özge</t>
  </si>
  <si>
    <t>Tepe</t>
  </si>
  <si>
    <t>Morcillo Armas</t>
  </si>
  <si>
    <t>Xabier</t>
  </si>
  <si>
    <t>Martin Santiago</t>
  </si>
  <si>
    <t>Teresa</t>
  </si>
  <si>
    <t>Aitzol</t>
  </si>
  <si>
    <t>Galletebitia</t>
  </si>
  <si>
    <t>Altay</t>
  </si>
  <si>
    <t>Sabyrbay</t>
  </si>
  <si>
    <t>Vitali</t>
  </si>
  <si>
    <t>Kunashka</t>
  </si>
  <si>
    <t>Alexander</t>
  </si>
  <si>
    <t>Clement</t>
  </si>
  <si>
    <t>Joanna</t>
  </si>
  <si>
    <t>Kępka</t>
  </si>
  <si>
    <t>Haruszczak</t>
  </si>
  <si>
    <t>Paprocki</t>
  </si>
  <si>
    <t>Śnitko</t>
  </si>
  <si>
    <t>Bartosz</t>
  </si>
  <si>
    <t>Kurkiewicz</t>
  </si>
  <si>
    <t>Sainz</t>
  </si>
  <si>
    <t>Hyocheol</t>
  </si>
  <si>
    <t>Lee</t>
  </si>
  <si>
    <t>Zamojski</t>
  </si>
  <si>
    <t>Agata Małgorzata</t>
  </si>
  <si>
    <t>Etxeberria Zabala</t>
  </si>
  <si>
    <t>Stachera</t>
  </si>
  <si>
    <t>I apologize for misspelled names, I don't have printed lists with me and it is not always easy to decode your handwriting.</t>
  </si>
  <si>
    <t>Anna</t>
  </si>
  <si>
    <t>Błogowska</t>
  </si>
  <si>
    <t>Priyanshu</t>
  </si>
  <si>
    <t>Parasar</t>
  </si>
  <si>
    <t>Marion</t>
  </si>
  <si>
    <t>Rusterholtz</t>
  </si>
  <si>
    <t>Alexandre</t>
  </si>
  <si>
    <t>Munsch</t>
  </si>
  <si>
    <t>Axel</t>
  </si>
  <si>
    <t>De Marco</t>
  </si>
  <si>
    <t>Konrad</t>
  </si>
  <si>
    <t>Majcherczyk</t>
  </si>
  <si>
    <t>No.</t>
  </si>
  <si>
    <t>Evaulation criterion</t>
  </si>
  <si>
    <t>Maximum</t>
  </si>
  <si>
    <t>Points</t>
  </si>
  <si>
    <t>Solutions list</t>
  </si>
  <si>
    <t>Completeness</t>
  </si>
  <si>
    <t>Solutions description</t>
  </si>
  <si>
    <t>Correctness</t>
  </si>
  <si>
    <t>Solution selection</t>
  </si>
  <si>
    <t>Validity of recommendations</t>
  </si>
  <si>
    <t>Key parameters</t>
  </si>
  <si>
    <t>Selection</t>
  </si>
  <si>
    <t>Value correctness</t>
  </si>
  <si>
    <t>Siting requirements</t>
  </si>
  <si>
    <t>List completeness</t>
  </si>
  <si>
    <t>Data correctness</t>
  </si>
  <si>
    <t>Vendor list</t>
  </si>
  <si>
    <t>Correctness &amp; completeness</t>
  </si>
  <si>
    <t>EPC contractor list</t>
  </si>
  <si>
    <t>Reference projects</t>
  </si>
  <si>
    <t>Selection, information correctness</t>
  </si>
  <si>
    <t>Costs</t>
  </si>
  <si>
    <t>Construction time</t>
  </si>
  <si>
    <t>Certificates</t>
  </si>
  <si>
    <t>Validity of conclusions</t>
  </si>
  <si>
    <t>Correctness of information</t>
  </si>
  <si>
    <t>Tender criteria</t>
  </si>
  <si>
    <t>Qualification criteria</t>
  </si>
  <si>
    <t>Evaluation criteria</t>
  </si>
  <si>
    <t>Report format</t>
  </si>
  <si>
    <t>Clarity</t>
  </si>
  <si>
    <t>Sources/references</t>
  </si>
  <si>
    <t>Succinctness &amp; coherence</t>
  </si>
  <si>
    <t>Presentation</t>
  </si>
  <si>
    <t>N/A</t>
  </si>
  <si>
    <t>TOAL</t>
  </si>
  <si>
    <t>Result</t>
  </si>
  <si>
    <t>Preliminary mark</t>
  </si>
  <si>
    <t>Liquidated damages</t>
  </si>
  <si>
    <t>Final mark</t>
  </si>
  <si>
    <t>Project support</t>
  </si>
  <si>
    <t>Bechtold</t>
  </si>
  <si>
    <t xml:space="preserve">Enrique </t>
  </si>
  <si>
    <t>Pascual San Jose</t>
  </si>
  <si>
    <t>José Adrián</t>
  </si>
  <si>
    <t>Fernández Arjona</t>
  </si>
  <si>
    <t>FINAL MARK</t>
  </si>
  <si>
    <t>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</si>
</sst>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2" tint="-9.9978637043366805E-2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2" fontId="1" fillId="0" borderId="0" xfId="0" applyNumberFormat="1" applyFont="1"/>
    <xf numFmtId="2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9" fontId="1" fillId="0" borderId="0" xfId="1" applyFont="1"/>
    <xf numFmtId="9" fontId="0" fillId="0" borderId="0" xfId="1" applyFont="1"/>
    <xf numFmtId="49" fontId="3" fillId="0" borderId="0" xfId="0" applyNumberFormat="1" applyFont="1"/>
    <xf numFmtId="0" fontId="3" fillId="0" borderId="0" xfId="0" applyFont="1"/>
    <xf numFmtId="49" fontId="0" fillId="0" borderId="0" xfId="0" applyNumberFormat="1"/>
    <xf numFmtId="0" fontId="0" fillId="0" borderId="0" xfId="0" applyFont="1"/>
    <xf numFmtId="49" fontId="0" fillId="0" borderId="0" xfId="0" applyNumberFormat="1" applyFont="1"/>
    <xf numFmtId="0" fontId="0" fillId="0" borderId="0" xfId="0" applyFill="1" applyBorder="1"/>
    <xf numFmtId="9" fontId="2" fillId="0" borderId="0" xfId="1" applyFont="1"/>
    <xf numFmtId="49" fontId="6" fillId="0" borderId="0" xfId="0" applyNumberFormat="1" applyFont="1"/>
    <xf numFmtId="0" fontId="6" fillId="0" borderId="0" xfId="0" applyFont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7"/>
  <sheetViews>
    <sheetView tabSelected="1" workbookViewId="0">
      <selection activeCell="H19" sqref="H19"/>
    </sheetView>
  </sheetViews>
  <sheetFormatPr defaultRowHeight="15" x14ac:dyDescent="0.25"/>
  <cols>
    <col min="1" max="1" width="6.5703125" style="7" bestFit="1" customWidth="1"/>
    <col min="2" max="2" width="16.28515625" bestFit="1" customWidth="1"/>
    <col min="3" max="3" width="14.140625" customWidth="1"/>
    <col min="4" max="4" width="9.140625" style="5"/>
    <col min="5" max="5" width="9.140625" style="9"/>
    <col min="6" max="6" width="7.85546875" style="3" bestFit="1" customWidth="1"/>
    <col min="15" max="15" width="14.140625" customWidth="1"/>
    <col min="17" max="17" width="17.28515625" customWidth="1"/>
  </cols>
  <sheetData>
    <row r="1" spans="1:17" x14ac:dyDescent="0.25">
      <c r="A1" s="6" t="s">
        <v>29</v>
      </c>
      <c r="B1" s="1" t="s">
        <v>30</v>
      </c>
      <c r="C1" s="1" t="s">
        <v>46</v>
      </c>
      <c r="D1" s="4" t="s">
        <v>31</v>
      </c>
      <c r="E1" s="8" t="s">
        <v>0</v>
      </c>
      <c r="F1" s="2" t="s">
        <v>135</v>
      </c>
      <c r="G1" s="2" t="s">
        <v>32</v>
      </c>
      <c r="H1" s="2" t="s">
        <v>0</v>
      </c>
      <c r="I1" s="2" t="s">
        <v>135</v>
      </c>
      <c r="J1" s="2" t="s">
        <v>33</v>
      </c>
      <c r="K1" s="2" t="s">
        <v>0</v>
      </c>
      <c r="L1" s="2" t="s">
        <v>135</v>
      </c>
      <c r="M1" s="2"/>
      <c r="N1" s="2" t="s">
        <v>34</v>
      </c>
      <c r="O1" s="2" t="s">
        <v>35</v>
      </c>
      <c r="P1" s="2"/>
      <c r="Q1" s="2" t="s">
        <v>134</v>
      </c>
    </row>
    <row r="2" spans="1:17" x14ac:dyDescent="0.25">
      <c r="A2">
        <v>7</v>
      </c>
      <c r="B2" s="15" t="s">
        <v>28</v>
      </c>
      <c r="C2" s="15" t="s">
        <v>129</v>
      </c>
      <c r="D2" s="5">
        <v>9.6999999999999993</v>
      </c>
      <c r="E2" s="9">
        <f t="shared" ref="E2:E13" si="0">D2/19</f>
        <v>0.51052631578947361</v>
      </c>
      <c r="F2" s="3">
        <f t="shared" ref="F2:F34" si="1">IF(E2&gt;0.9,5,IF(E2&gt;0.8,4.5,IF(E2&gt;0.7,4,IF(E2&gt;0.6,3.5,IF(E2&gt;0.5,3,2)))))</f>
        <v>3</v>
      </c>
      <c r="G2">
        <v>6.3</v>
      </c>
      <c r="H2" s="9">
        <f t="shared" ref="H2:H34" si="2">G2/16</f>
        <v>0.39374999999999999</v>
      </c>
      <c r="I2" s="3">
        <f t="shared" ref="I2:I34" si="3">IF(H2&gt;0.9,5,IF(H2&gt;0.8,4.5,IF(H2&gt;0.7,4,IF(H2&gt;0.6,3.5,IF(H2&gt;0.5,3,2)))))</f>
        <v>2</v>
      </c>
      <c r="K2" s="9">
        <f>J2/14</f>
        <v>0</v>
      </c>
      <c r="L2" s="3">
        <f t="shared" ref="L2:L34" si="4">IF(K2&gt;0.9,5,IF(K2&gt;0.8,4.5,IF(K2&gt;0.7,4,IF(K2&gt;0.6,3.5,IF(K2&gt;0.5,3,2)))))</f>
        <v>2</v>
      </c>
      <c r="N2" s="3">
        <f t="shared" ref="N2:N34" si="5">MAX(F2,I2,L2)</f>
        <v>3</v>
      </c>
      <c r="O2">
        <f>IF(A2=1,Homeworks!E$36,IF(A2=2,Homeworks!F$36,IF(A2=3,Homeworks!G$36,IF(A2=4,Homeworks!H$36,IF(A2=5,Homeworks!I$36,IF(A2=6,Homeworks!J$36,IF(A2=7,Homeworks!K$36,IF(A2=8,Homeworks!L$36,IF(A2=9,Homeworks!M$36,IF(A2=10,Homeworks!#REF!,IF(A2=11,Homeworks!#REF!,IF(A2=12,Homeworks!#REF!,IF(A2=13,Homeworks!#REF!,IF(A2=14,Homeworks!#REF!,"BŁĄD"))))))))))))))</f>
        <v>2</v>
      </c>
      <c r="Q2" s="3">
        <f t="shared" ref="Q2:Q34" si="6">IF(N2=2,2,ROUND(2*(0.6*N2+0.4*O2),0)/2)</f>
        <v>2.5</v>
      </c>
    </row>
    <row r="3" spans="1:17" x14ac:dyDescent="0.25">
      <c r="A3">
        <v>5</v>
      </c>
      <c r="B3" s="15" t="s">
        <v>76</v>
      </c>
      <c r="C3" s="15" t="s">
        <v>77</v>
      </c>
      <c r="E3" s="9">
        <f t="shared" si="0"/>
        <v>0</v>
      </c>
      <c r="F3" s="3">
        <f t="shared" si="1"/>
        <v>2</v>
      </c>
      <c r="G3">
        <v>7.3</v>
      </c>
      <c r="H3" s="9">
        <f t="shared" si="2"/>
        <v>0.45624999999999999</v>
      </c>
      <c r="I3" s="3">
        <f t="shared" si="3"/>
        <v>2</v>
      </c>
      <c r="K3" s="9">
        <f t="shared" ref="K3:K34" si="7">J3/14</f>
        <v>0</v>
      </c>
      <c r="L3" s="3">
        <f t="shared" si="4"/>
        <v>2</v>
      </c>
      <c r="N3" s="3">
        <f t="shared" si="5"/>
        <v>2</v>
      </c>
      <c r="O3">
        <f>IF(A3=1,Homeworks!E$36,IF(A3=2,Homeworks!F$36,IF(A3=3,Homeworks!G$36,IF(A3=4,Homeworks!H$36,IF(A3=5,Homeworks!I$36,IF(A3=6,Homeworks!J$36,IF(A3=7,Homeworks!K$36,IF(A3=8,Homeworks!L$36,IF(A3=9,Homeworks!M$36,IF(A3=10,Homeworks!#REF!,IF(A3=11,Homeworks!#REF!,IF(A3=12,Homeworks!#REF!,IF(A3=13,Homeworks!#REF!,IF(A3=14,Homeworks!#REF!,"BŁĄD"))))))))))))))</f>
        <v>5</v>
      </c>
      <c r="Q3" s="3">
        <f t="shared" si="6"/>
        <v>2</v>
      </c>
    </row>
    <row r="4" spans="1:17" x14ac:dyDescent="0.25">
      <c r="A4">
        <v>7</v>
      </c>
      <c r="B4" s="15" t="s">
        <v>1</v>
      </c>
      <c r="C4" s="15" t="s">
        <v>40</v>
      </c>
      <c r="D4" s="5">
        <v>10.199999999999999</v>
      </c>
      <c r="E4" s="9">
        <f t="shared" si="0"/>
        <v>0.5368421052631579</v>
      </c>
      <c r="F4" s="3">
        <f t="shared" si="1"/>
        <v>3</v>
      </c>
      <c r="G4">
        <v>7.95</v>
      </c>
      <c r="H4" s="9">
        <f t="shared" si="2"/>
        <v>0.49687500000000001</v>
      </c>
      <c r="I4" s="3">
        <f t="shared" si="3"/>
        <v>2</v>
      </c>
      <c r="K4" s="9">
        <f t="shared" si="7"/>
        <v>0</v>
      </c>
      <c r="L4" s="3">
        <f t="shared" si="4"/>
        <v>2</v>
      </c>
      <c r="N4" s="3">
        <f t="shared" si="5"/>
        <v>3</v>
      </c>
      <c r="O4">
        <f>IF(A4=1,Homeworks!E$36,IF(A4=2,Homeworks!F$36,IF(A4=3,Homeworks!G$36,IF(A4=4,Homeworks!H$36,IF(A4=5,Homeworks!I$36,IF(A4=6,Homeworks!J$36,IF(A4=7,Homeworks!K$36,IF(A4=8,Homeworks!L$36,IF(A4=9,Homeworks!M$36,IF(A4=10,Homeworks!#REF!,IF(A4=11,Homeworks!#REF!,IF(A4=12,Homeworks!#REF!,IF(A4=13,Homeworks!#REF!,IF(A4=14,Homeworks!#REF!,"BŁĄD"))))))))))))))</f>
        <v>2</v>
      </c>
      <c r="Q4" s="3">
        <f t="shared" si="6"/>
        <v>2.5</v>
      </c>
    </row>
    <row r="5" spans="1:17" x14ac:dyDescent="0.25">
      <c r="A5">
        <v>5</v>
      </c>
      <c r="B5" s="15" t="s">
        <v>59</v>
      </c>
      <c r="C5" s="15" t="s">
        <v>60</v>
      </c>
      <c r="D5" s="5">
        <v>11.4</v>
      </c>
      <c r="E5" s="9">
        <f t="shared" si="0"/>
        <v>0.6</v>
      </c>
      <c r="F5" s="3">
        <f t="shared" si="1"/>
        <v>3</v>
      </c>
      <c r="H5" s="9">
        <f t="shared" si="2"/>
        <v>0</v>
      </c>
      <c r="I5" s="3">
        <f t="shared" si="3"/>
        <v>2</v>
      </c>
      <c r="K5" s="9">
        <f t="shared" si="7"/>
        <v>0</v>
      </c>
      <c r="L5" s="3">
        <f t="shared" si="4"/>
        <v>2</v>
      </c>
      <c r="N5" s="3">
        <f t="shared" si="5"/>
        <v>3</v>
      </c>
      <c r="O5">
        <f>IF(A5=1,Homeworks!E$36,IF(A5=2,Homeworks!F$36,IF(A5=3,Homeworks!G$36,IF(A5=4,Homeworks!H$36,IF(A5=5,Homeworks!I$36,IF(A5=6,Homeworks!J$36,IF(A5=7,Homeworks!K$36,IF(A5=8,Homeworks!L$36,IF(A5=9,Homeworks!M$36,IF(A5=10,Homeworks!#REF!,IF(A5=11,Homeworks!#REF!,IF(A5=12,Homeworks!#REF!,IF(A5=13,Homeworks!#REF!,IF(A5=14,Homeworks!#REF!,"BŁĄD"))))))))))))))</f>
        <v>5</v>
      </c>
      <c r="Q5" s="3">
        <f t="shared" si="6"/>
        <v>4</v>
      </c>
    </row>
    <row r="6" spans="1:17" x14ac:dyDescent="0.25">
      <c r="A6">
        <v>6</v>
      </c>
      <c r="B6" s="15" t="s">
        <v>84</v>
      </c>
      <c r="C6" s="15" t="s">
        <v>85</v>
      </c>
      <c r="D6" s="5">
        <v>0</v>
      </c>
      <c r="E6" s="9">
        <f t="shared" si="0"/>
        <v>0</v>
      </c>
      <c r="F6" s="3">
        <f t="shared" si="1"/>
        <v>2</v>
      </c>
      <c r="G6">
        <v>7.55</v>
      </c>
      <c r="H6" s="9">
        <f t="shared" si="2"/>
        <v>0.47187499999999999</v>
      </c>
      <c r="I6" s="3">
        <f t="shared" si="3"/>
        <v>2</v>
      </c>
      <c r="J6">
        <v>8.3000000000000007</v>
      </c>
      <c r="K6" s="9">
        <f t="shared" si="7"/>
        <v>0.59285714285714286</v>
      </c>
      <c r="L6" s="3">
        <f t="shared" si="4"/>
        <v>3</v>
      </c>
      <c r="N6" s="3">
        <f t="shared" si="5"/>
        <v>3</v>
      </c>
      <c r="O6">
        <f>IF(A6=1,Homeworks!E$36,IF(A6=2,Homeworks!F$36,IF(A6=3,Homeworks!G$36,IF(A6=4,Homeworks!H$36,IF(A6=5,Homeworks!I$36,IF(A6=6,Homeworks!J$36,IF(A6=7,Homeworks!K$36,IF(A6=8,Homeworks!L$36,IF(A6=9,Homeworks!M$36,IF(A6=10,Homeworks!#REF!,IF(A6=11,Homeworks!#REF!,IF(A6=12,Homeworks!#REF!,IF(A6=13,Homeworks!#REF!,IF(A6=14,Homeworks!#REF!,"BŁĄD"))))))))))))))</f>
        <v>4.5</v>
      </c>
      <c r="Q6" s="3">
        <f t="shared" si="6"/>
        <v>3.5</v>
      </c>
    </row>
    <row r="7" spans="1:17" x14ac:dyDescent="0.25">
      <c r="A7">
        <v>1</v>
      </c>
      <c r="B7" s="15" t="s">
        <v>52</v>
      </c>
      <c r="C7" s="15" t="s">
        <v>73</v>
      </c>
      <c r="D7" s="5">
        <v>12</v>
      </c>
      <c r="E7" s="9">
        <f t="shared" si="0"/>
        <v>0.63157894736842102</v>
      </c>
      <c r="F7" s="3">
        <f t="shared" si="1"/>
        <v>3.5</v>
      </c>
      <c r="H7" s="9">
        <f t="shared" si="2"/>
        <v>0</v>
      </c>
      <c r="I7" s="3">
        <f t="shared" si="3"/>
        <v>2</v>
      </c>
      <c r="K7" s="9">
        <f t="shared" si="7"/>
        <v>0</v>
      </c>
      <c r="L7" s="3">
        <f t="shared" si="4"/>
        <v>2</v>
      </c>
      <c r="N7" s="3">
        <f t="shared" si="5"/>
        <v>3.5</v>
      </c>
      <c r="O7">
        <f>IF(A7=1,Homeworks!E$36,IF(A7=2,Homeworks!F$36,IF(A7=3,Homeworks!G$36,IF(A7=4,Homeworks!H$36,IF(A7=5,Homeworks!I$36,IF(A7=6,Homeworks!J$36,IF(A7=7,Homeworks!K$36,IF(A7=8,Homeworks!L$36,IF(A7=9,Homeworks!M$36,IF(A7=10,Homeworks!#REF!,IF(A7=11,Homeworks!#REF!,IF(A7=12,Homeworks!#REF!,IF(A7=13,Homeworks!#REF!,IF(A7=14,Homeworks!#REF!,"BŁĄD"))))))))))))))</f>
        <v>4.5</v>
      </c>
      <c r="Q7" s="3">
        <f t="shared" si="6"/>
        <v>4</v>
      </c>
    </row>
    <row r="8" spans="1:17" x14ac:dyDescent="0.25">
      <c r="A8">
        <v>4</v>
      </c>
      <c r="B8" s="15" t="s">
        <v>132</v>
      </c>
      <c r="C8" s="15" t="s">
        <v>133</v>
      </c>
      <c r="D8" s="5">
        <v>16.7</v>
      </c>
      <c r="E8" s="9">
        <f t="shared" si="0"/>
        <v>0.87894736842105259</v>
      </c>
      <c r="F8" s="3">
        <f t="shared" si="1"/>
        <v>4.5</v>
      </c>
      <c r="H8" s="9">
        <f t="shared" si="2"/>
        <v>0</v>
      </c>
      <c r="I8" s="3">
        <f t="shared" si="3"/>
        <v>2</v>
      </c>
      <c r="K8" s="9">
        <f t="shared" si="7"/>
        <v>0</v>
      </c>
      <c r="L8" s="3">
        <f t="shared" si="4"/>
        <v>2</v>
      </c>
      <c r="N8" s="3">
        <f t="shared" si="5"/>
        <v>4.5</v>
      </c>
      <c r="O8">
        <f>IF(A8=1,Homeworks!E$36,IF(A8=2,Homeworks!F$36,IF(A8=3,Homeworks!G$36,IF(A8=4,Homeworks!H$36,IF(A8=5,Homeworks!I$36,IF(A8=6,Homeworks!J$36,IF(A8=7,Homeworks!K$36,IF(A8=8,Homeworks!L$36,IF(A8=9,Homeworks!M$36,IF(A8=10,Homeworks!#REF!,IF(A8=11,Homeworks!#REF!,IF(A8=12,Homeworks!#REF!,IF(A8=13,Homeworks!#REF!,IF(A8=14,Homeworks!#REF!,"BŁĄD"))))))))))))))</f>
        <v>5</v>
      </c>
      <c r="Q8" s="3">
        <f t="shared" si="6"/>
        <v>4.5</v>
      </c>
    </row>
    <row r="9" spans="1:17" x14ac:dyDescent="0.25">
      <c r="A9">
        <v>6</v>
      </c>
      <c r="B9" s="15" t="s">
        <v>53</v>
      </c>
      <c r="C9" s="15" t="s">
        <v>54</v>
      </c>
      <c r="D9" s="5">
        <v>13.5</v>
      </c>
      <c r="E9" s="9">
        <f t="shared" si="0"/>
        <v>0.71052631578947367</v>
      </c>
      <c r="F9" s="3">
        <f t="shared" si="1"/>
        <v>4</v>
      </c>
      <c r="H9" s="9">
        <f t="shared" si="2"/>
        <v>0</v>
      </c>
      <c r="I9" s="3">
        <f t="shared" si="3"/>
        <v>2</v>
      </c>
      <c r="K9" s="9">
        <f t="shared" si="7"/>
        <v>0</v>
      </c>
      <c r="L9" s="3">
        <f t="shared" si="4"/>
        <v>2</v>
      </c>
      <c r="N9" s="3">
        <f t="shared" si="5"/>
        <v>4</v>
      </c>
      <c r="O9">
        <f>IF(A9=1,Homeworks!E$36,IF(A9=2,Homeworks!F$36,IF(A9=3,Homeworks!G$36,IF(A9=4,Homeworks!H$36,IF(A9=5,Homeworks!I$36,IF(A9=6,Homeworks!J$36,IF(A9=7,Homeworks!K$36,IF(A9=8,Homeworks!L$36,IF(A9=9,Homeworks!M$36,IF(A9=10,Homeworks!#REF!,IF(A9=11,Homeworks!#REF!,IF(A9=12,Homeworks!#REF!,IF(A9=13,Homeworks!#REF!,IF(A9=14,Homeworks!#REF!,"BŁĄD"))))))))))))))</f>
        <v>4.5</v>
      </c>
      <c r="Q9" s="3">
        <f t="shared" si="6"/>
        <v>4</v>
      </c>
    </row>
    <row r="10" spans="1:17" x14ac:dyDescent="0.25">
      <c r="A10">
        <v>2</v>
      </c>
      <c r="B10" s="15" t="s">
        <v>5</v>
      </c>
      <c r="C10" s="15" t="s">
        <v>63</v>
      </c>
      <c r="D10" s="5">
        <v>8.4</v>
      </c>
      <c r="E10" s="9">
        <f t="shared" si="0"/>
        <v>0.44210526315789478</v>
      </c>
      <c r="F10" s="3">
        <f t="shared" si="1"/>
        <v>2</v>
      </c>
      <c r="G10">
        <v>5.55</v>
      </c>
      <c r="H10" s="9">
        <f t="shared" si="2"/>
        <v>0.34687499999999999</v>
      </c>
      <c r="I10" s="3">
        <f t="shared" si="3"/>
        <v>2</v>
      </c>
      <c r="J10">
        <v>5.0999999999999996</v>
      </c>
      <c r="K10" s="9">
        <f t="shared" si="7"/>
        <v>0.36428571428571427</v>
      </c>
      <c r="L10" s="3">
        <f t="shared" si="4"/>
        <v>2</v>
      </c>
      <c r="N10" s="3">
        <f t="shared" si="5"/>
        <v>2</v>
      </c>
      <c r="O10">
        <f>IF(A10=1,Homeworks!E$36,IF(A10=2,Homeworks!F$36,IF(A10=3,Homeworks!G$36,IF(A10=4,Homeworks!H$36,IF(A10=5,Homeworks!I$36,IF(A10=6,Homeworks!J$36,IF(A10=7,Homeworks!K$36,IF(A10=8,Homeworks!L$36,IF(A10=9,Homeworks!M$36,IF(A10=10,Homeworks!#REF!,IF(A10=11,Homeworks!#REF!,IF(A10=12,Homeworks!#REF!,IF(A10=13,Homeworks!#REF!,IF(A10=14,Homeworks!#REF!,"BŁĄD"))))))))))))))</f>
        <v>3.5</v>
      </c>
      <c r="Q10" s="3">
        <f t="shared" si="6"/>
        <v>2</v>
      </c>
    </row>
    <row r="11" spans="1:17" x14ac:dyDescent="0.25">
      <c r="A11">
        <v>3</v>
      </c>
      <c r="B11" s="15" t="s">
        <v>44</v>
      </c>
      <c r="C11" s="15" t="s">
        <v>45</v>
      </c>
      <c r="D11" s="5">
        <v>5.5</v>
      </c>
      <c r="E11" s="9">
        <f t="shared" si="0"/>
        <v>0.28947368421052633</v>
      </c>
      <c r="F11" s="3">
        <f t="shared" si="1"/>
        <v>2</v>
      </c>
      <c r="G11">
        <v>8.6999999999999993</v>
      </c>
      <c r="H11" s="9">
        <f t="shared" si="2"/>
        <v>0.54374999999999996</v>
      </c>
      <c r="I11" s="3">
        <f t="shared" si="3"/>
        <v>3</v>
      </c>
      <c r="K11" s="9">
        <f t="shared" si="7"/>
        <v>0</v>
      </c>
      <c r="L11" s="3">
        <f t="shared" si="4"/>
        <v>2</v>
      </c>
      <c r="N11" s="3">
        <f t="shared" si="5"/>
        <v>3</v>
      </c>
      <c r="O11">
        <f>IF(A11=1,Homeworks!E$36,IF(A11=2,Homeworks!F$36,IF(A11=3,Homeworks!G$36,IF(A11=4,Homeworks!H$36,IF(A11=5,Homeworks!I$36,IF(A11=6,Homeworks!J$36,IF(A11=7,Homeworks!K$36,IF(A11=8,Homeworks!L$36,IF(A11=9,Homeworks!M$36,IF(A11=10,Homeworks!#REF!,IF(A11=11,Homeworks!#REF!,IF(A11=12,Homeworks!#REF!,IF(A11=13,Homeworks!#REF!,IF(A11=14,Homeworks!#REF!,"BŁĄD"))))))))))))))</f>
        <v>5</v>
      </c>
      <c r="Q11" s="3">
        <f t="shared" si="6"/>
        <v>4</v>
      </c>
    </row>
    <row r="12" spans="1:17" x14ac:dyDescent="0.25">
      <c r="A12">
        <v>4</v>
      </c>
      <c r="B12" s="15" t="s">
        <v>42</v>
      </c>
      <c r="C12" s="15" t="s">
        <v>43</v>
      </c>
      <c r="D12" s="5">
        <v>9</v>
      </c>
      <c r="E12" s="9">
        <f t="shared" si="0"/>
        <v>0.47368421052631576</v>
      </c>
      <c r="F12" s="3">
        <f t="shared" si="1"/>
        <v>2</v>
      </c>
      <c r="G12">
        <v>10.95</v>
      </c>
      <c r="H12" s="9">
        <f t="shared" si="2"/>
        <v>0.68437499999999996</v>
      </c>
      <c r="I12" s="3">
        <f t="shared" si="3"/>
        <v>3.5</v>
      </c>
      <c r="K12" s="9">
        <f t="shared" si="7"/>
        <v>0</v>
      </c>
      <c r="L12" s="3">
        <f t="shared" si="4"/>
        <v>2</v>
      </c>
      <c r="N12" s="3">
        <f t="shared" si="5"/>
        <v>3.5</v>
      </c>
      <c r="O12">
        <f>IF(A12=1,Homeworks!E$36,IF(A12=2,Homeworks!F$36,IF(A12=3,Homeworks!G$36,IF(A12=4,Homeworks!H$36,IF(A12=5,Homeworks!I$36,IF(A12=6,Homeworks!J$36,IF(A12=7,Homeworks!K$36,IF(A12=8,Homeworks!L$36,IF(A12=9,Homeworks!M$36,IF(A12=10,Homeworks!#REF!,IF(A12=11,Homeworks!#REF!,IF(A12=12,Homeworks!#REF!,IF(A12=13,Homeworks!#REF!,IF(A12=14,Homeworks!#REF!,"BŁĄD"))))))))))))))</f>
        <v>5</v>
      </c>
      <c r="Q12" s="3">
        <f t="shared" si="6"/>
        <v>4</v>
      </c>
    </row>
    <row r="13" spans="1:17" x14ac:dyDescent="0.25">
      <c r="A13">
        <v>3</v>
      </c>
      <c r="B13" s="15" t="s">
        <v>61</v>
      </c>
      <c r="C13" s="15" t="s">
        <v>62</v>
      </c>
      <c r="D13" s="5">
        <v>9.3000000000000007</v>
      </c>
      <c r="E13" s="9">
        <f t="shared" si="0"/>
        <v>0.48947368421052634</v>
      </c>
      <c r="F13" s="3">
        <f t="shared" si="1"/>
        <v>2</v>
      </c>
      <c r="G13">
        <v>6.25</v>
      </c>
      <c r="H13" s="9">
        <f t="shared" si="2"/>
        <v>0.390625</v>
      </c>
      <c r="I13" s="3">
        <f t="shared" si="3"/>
        <v>2</v>
      </c>
      <c r="J13">
        <v>9.9</v>
      </c>
      <c r="K13" s="9">
        <f t="shared" si="7"/>
        <v>0.70714285714285718</v>
      </c>
      <c r="L13" s="3">
        <f t="shared" si="4"/>
        <v>4</v>
      </c>
      <c r="N13" s="3">
        <f t="shared" si="5"/>
        <v>4</v>
      </c>
      <c r="O13">
        <f>IF(A13=1,Homeworks!E$36,IF(A13=2,Homeworks!F$36,IF(A13=3,Homeworks!G$36,IF(A13=4,Homeworks!H$36,IF(A13=5,Homeworks!I$36,IF(A13=6,Homeworks!J$36,IF(A13=7,Homeworks!K$36,IF(A13=8,Homeworks!L$36,IF(A13=9,Homeworks!M$36,IF(A13=10,Homeworks!#REF!,IF(A13=11,Homeworks!#REF!,IF(A13=12,Homeworks!#REF!,IF(A13=13,Homeworks!#REF!,IF(A13=14,Homeworks!#REF!,"BŁĄD"))))))))))))))</f>
        <v>5</v>
      </c>
      <c r="Q13" s="3">
        <f t="shared" si="6"/>
        <v>4.5</v>
      </c>
    </row>
    <row r="14" spans="1:17" x14ac:dyDescent="0.25">
      <c r="A14">
        <v>2</v>
      </c>
      <c r="B14" s="15" t="s">
        <v>36</v>
      </c>
      <c r="C14" s="15" t="s">
        <v>37</v>
      </c>
      <c r="D14" s="5">
        <v>14</v>
      </c>
      <c r="E14" s="9">
        <f>D14/20</f>
        <v>0.7</v>
      </c>
      <c r="F14" s="3">
        <f t="shared" si="1"/>
        <v>3.5</v>
      </c>
      <c r="H14" s="9">
        <f t="shared" si="2"/>
        <v>0</v>
      </c>
      <c r="I14" s="3">
        <f t="shared" si="3"/>
        <v>2</v>
      </c>
      <c r="K14" s="9">
        <f t="shared" si="7"/>
        <v>0</v>
      </c>
      <c r="L14" s="3">
        <f t="shared" si="4"/>
        <v>2</v>
      </c>
      <c r="N14" s="3">
        <f t="shared" si="5"/>
        <v>3.5</v>
      </c>
      <c r="O14">
        <f>IF(A14=1,Homeworks!E$36,IF(A14=2,Homeworks!F$36,IF(A14=3,Homeworks!G$36,IF(A14=4,Homeworks!H$36,IF(A14=5,Homeworks!I$36,IF(A14=6,Homeworks!J$36,IF(A14=7,Homeworks!K$36,IF(A14=8,Homeworks!L$36,IF(A14=9,Homeworks!M$36,IF(A14=10,Homeworks!#REF!,IF(A14=11,Homeworks!#REF!,IF(A14=12,Homeworks!#REF!,IF(A14=13,Homeworks!#REF!,IF(A14=14,Homeworks!#REF!,"BŁĄD"))))))))))))))</f>
        <v>3.5</v>
      </c>
      <c r="Q14" s="3">
        <f t="shared" si="6"/>
        <v>3.5</v>
      </c>
    </row>
    <row r="15" spans="1:17" x14ac:dyDescent="0.25">
      <c r="A15">
        <v>2</v>
      </c>
      <c r="B15" s="15" t="s">
        <v>27</v>
      </c>
      <c r="C15" s="15" t="s">
        <v>38</v>
      </c>
      <c r="D15" s="5">
        <v>9.9</v>
      </c>
      <c r="E15" s="9">
        <f t="shared" ref="E15:E34" si="8">D15/19</f>
        <v>0.52105263157894743</v>
      </c>
      <c r="F15" s="3">
        <f t="shared" si="1"/>
        <v>3</v>
      </c>
      <c r="H15" s="9">
        <f t="shared" si="2"/>
        <v>0</v>
      </c>
      <c r="I15" s="3">
        <f t="shared" si="3"/>
        <v>2</v>
      </c>
      <c r="K15" s="9">
        <f t="shared" si="7"/>
        <v>0</v>
      </c>
      <c r="L15" s="3">
        <f t="shared" si="4"/>
        <v>2</v>
      </c>
      <c r="N15" s="3">
        <f t="shared" si="5"/>
        <v>3</v>
      </c>
      <c r="O15">
        <f>IF(A15=1,Homeworks!E$36,IF(A15=2,Homeworks!F$36,IF(A15=3,Homeworks!G$36,IF(A15=4,Homeworks!H$36,IF(A15=5,Homeworks!I$36,IF(A15=6,Homeworks!J$36,IF(A15=7,Homeworks!K$36,IF(A15=8,Homeworks!L$36,IF(A15=9,Homeworks!M$36,IF(A15=10,Homeworks!#REF!,IF(A15=11,Homeworks!#REF!,IF(A15=12,Homeworks!#REF!,IF(A15=13,Homeworks!#REF!,IF(A15=14,Homeworks!#REF!,"BŁĄD"))))))))))))))</f>
        <v>3.5</v>
      </c>
      <c r="Q15" s="3">
        <f t="shared" si="6"/>
        <v>3</v>
      </c>
    </row>
    <row r="16" spans="1:17" x14ac:dyDescent="0.25">
      <c r="A16">
        <v>2</v>
      </c>
      <c r="B16" s="15" t="s">
        <v>57</v>
      </c>
      <c r="C16" s="15" t="s">
        <v>58</v>
      </c>
      <c r="D16" s="5">
        <v>8.1</v>
      </c>
      <c r="E16" s="9">
        <f t="shared" si="8"/>
        <v>0.4263157894736842</v>
      </c>
      <c r="F16" s="3">
        <f t="shared" si="1"/>
        <v>2</v>
      </c>
      <c r="G16">
        <v>7.3</v>
      </c>
      <c r="H16" s="9">
        <f t="shared" si="2"/>
        <v>0.45624999999999999</v>
      </c>
      <c r="I16" s="3">
        <f t="shared" si="3"/>
        <v>2</v>
      </c>
      <c r="J16">
        <v>5.4</v>
      </c>
      <c r="K16" s="9">
        <f t="shared" si="7"/>
        <v>0.38571428571428573</v>
      </c>
      <c r="L16" s="3">
        <f t="shared" si="4"/>
        <v>2</v>
      </c>
      <c r="N16" s="3">
        <f t="shared" si="5"/>
        <v>2</v>
      </c>
      <c r="O16">
        <f>IF(A16=1,Homeworks!E$36,IF(A16=2,Homeworks!F$36,IF(A16=3,Homeworks!G$36,IF(A16=4,Homeworks!H$36,IF(A16=5,Homeworks!I$36,IF(A16=6,Homeworks!J$36,IF(A16=7,Homeworks!K$36,IF(A16=8,Homeworks!L$36,IF(A16=9,Homeworks!M$36,IF(A16=10,Homeworks!#REF!,IF(A16=11,Homeworks!#REF!,IF(A16=12,Homeworks!#REF!,IF(A16=13,Homeworks!#REF!,IF(A16=14,Homeworks!#REF!,"BŁĄD"))))))))))))))</f>
        <v>3.5</v>
      </c>
      <c r="Q16" s="3">
        <f t="shared" si="6"/>
        <v>2</v>
      </c>
    </row>
    <row r="17" spans="1:17" x14ac:dyDescent="0.25">
      <c r="A17">
        <v>4</v>
      </c>
      <c r="B17" s="15" t="s">
        <v>66</v>
      </c>
      <c r="C17" s="15" t="s">
        <v>67</v>
      </c>
      <c r="D17" s="5">
        <v>9.1999999999999993</v>
      </c>
      <c r="E17" s="9">
        <f t="shared" si="8"/>
        <v>0.48421052631578942</v>
      </c>
      <c r="F17" s="3">
        <f t="shared" si="1"/>
        <v>2</v>
      </c>
      <c r="G17">
        <v>7.5</v>
      </c>
      <c r="H17" s="9">
        <f t="shared" si="2"/>
        <v>0.46875</v>
      </c>
      <c r="I17" s="3">
        <f t="shared" si="3"/>
        <v>2</v>
      </c>
      <c r="J17">
        <v>11.1</v>
      </c>
      <c r="K17" s="9">
        <f t="shared" si="7"/>
        <v>0.79285714285714282</v>
      </c>
      <c r="L17" s="3">
        <f t="shared" si="4"/>
        <v>4</v>
      </c>
      <c r="N17" s="3">
        <f t="shared" si="5"/>
        <v>4</v>
      </c>
      <c r="O17">
        <f>IF(A17=1,Homeworks!E$36,IF(A17=2,Homeworks!F$36,IF(A17=3,Homeworks!G$36,IF(A17=4,Homeworks!H$36,IF(A17=5,Homeworks!I$36,IF(A17=6,Homeworks!J$36,IF(A17=7,Homeworks!K$36,IF(A17=8,Homeworks!L$36,IF(A17=9,Homeworks!M$36,IF(A17=10,Homeworks!#REF!,IF(A17=11,Homeworks!#REF!,IF(A17=12,Homeworks!#REF!,IF(A17=13,Homeworks!#REF!,IF(A17=14,Homeworks!#REF!,"BŁĄD"))))))))))))))</f>
        <v>5</v>
      </c>
      <c r="Q17" s="3">
        <f t="shared" si="6"/>
        <v>4.5</v>
      </c>
    </row>
    <row r="18" spans="1:17" x14ac:dyDescent="0.25">
      <c r="A18">
        <v>1</v>
      </c>
      <c r="B18" s="15" t="s">
        <v>69</v>
      </c>
      <c r="C18" s="15" t="s">
        <v>70</v>
      </c>
      <c r="D18" s="5">
        <v>7.6</v>
      </c>
      <c r="E18" s="9">
        <f t="shared" si="8"/>
        <v>0.39999999999999997</v>
      </c>
      <c r="F18" s="3">
        <f t="shared" si="1"/>
        <v>2</v>
      </c>
      <c r="G18">
        <v>6.5</v>
      </c>
      <c r="H18" s="9">
        <f t="shared" si="2"/>
        <v>0.40625</v>
      </c>
      <c r="I18" s="3">
        <f t="shared" si="3"/>
        <v>2</v>
      </c>
      <c r="K18" s="9">
        <f t="shared" si="7"/>
        <v>0</v>
      </c>
      <c r="L18" s="3">
        <f t="shared" si="4"/>
        <v>2</v>
      </c>
      <c r="N18" s="3">
        <f t="shared" si="5"/>
        <v>2</v>
      </c>
      <c r="O18">
        <f>IF(A18=1,Homeworks!E$36,IF(A18=2,Homeworks!F$36,IF(A18=3,Homeworks!G$36,IF(A18=4,Homeworks!H$36,IF(A18=5,Homeworks!I$36,IF(A18=6,Homeworks!J$36,IF(A18=7,Homeworks!K$36,IF(A18=8,Homeworks!L$36,IF(A18=9,Homeworks!M$36,IF(A18=10,Homeworks!#REF!,IF(A18=11,Homeworks!#REF!,IF(A18=12,Homeworks!#REF!,IF(A18=13,Homeworks!#REF!,IF(A18=14,Homeworks!#REF!,"BŁĄD"))))))))))))))</f>
        <v>4.5</v>
      </c>
      <c r="Q18" s="3">
        <f t="shared" si="6"/>
        <v>2</v>
      </c>
    </row>
    <row r="19" spans="1:17" x14ac:dyDescent="0.25">
      <c r="A19">
        <v>2</v>
      </c>
      <c r="B19" s="15" t="s">
        <v>86</v>
      </c>
      <c r="C19" s="15" t="s">
        <v>87</v>
      </c>
      <c r="D19" s="5">
        <v>0</v>
      </c>
      <c r="E19" s="9">
        <f t="shared" si="8"/>
        <v>0</v>
      </c>
      <c r="F19" s="3">
        <f t="shared" si="1"/>
        <v>2</v>
      </c>
      <c r="G19">
        <v>10.199999999999999</v>
      </c>
      <c r="H19" s="9">
        <f t="shared" si="2"/>
        <v>0.63749999999999996</v>
      </c>
      <c r="I19" s="3">
        <f t="shared" si="3"/>
        <v>3.5</v>
      </c>
      <c r="K19" s="9">
        <f t="shared" si="7"/>
        <v>0</v>
      </c>
      <c r="L19" s="3">
        <f t="shared" si="4"/>
        <v>2</v>
      </c>
      <c r="N19" s="3">
        <f t="shared" si="5"/>
        <v>3.5</v>
      </c>
      <c r="O19">
        <f>IF(A19=1,Homeworks!E$36,IF(A19=2,Homeworks!F$36,IF(A19=3,Homeworks!G$36,IF(A19=4,Homeworks!H$36,IF(A19=5,Homeworks!I$36,IF(A19=6,Homeworks!J$36,IF(A19=7,Homeworks!K$36,IF(A19=8,Homeworks!L$36,IF(A19=9,Homeworks!M$36,IF(A19=10,Homeworks!#REF!,IF(A19=11,Homeworks!#REF!,IF(A19=12,Homeworks!#REF!,IF(A19=13,Homeworks!#REF!,IF(A19=14,Homeworks!#REF!,"BŁĄD"))))))))))))))</f>
        <v>3.5</v>
      </c>
      <c r="Q19" s="3">
        <f t="shared" si="6"/>
        <v>3.5</v>
      </c>
    </row>
    <row r="20" spans="1:17" x14ac:dyDescent="0.25">
      <c r="A20">
        <v>2</v>
      </c>
      <c r="B20" s="15" t="s">
        <v>50</v>
      </c>
      <c r="C20" s="15" t="s">
        <v>51</v>
      </c>
      <c r="D20" s="5">
        <v>11.5</v>
      </c>
      <c r="E20" s="9">
        <f t="shared" si="8"/>
        <v>0.60526315789473684</v>
      </c>
      <c r="F20" s="3">
        <f t="shared" si="1"/>
        <v>3.5</v>
      </c>
      <c r="H20" s="9">
        <f t="shared" si="2"/>
        <v>0</v>
      </c>
      <c r="I20" s="3">
        <f t="shared" si="3"/>
        <v>2</v>
      </c>
      <c r="K20" s="9">
        <f t="shared" si="7"/>
        <v>0</v>
      </c>
      <c r="L20" s="3">
        <f t="shared" si="4"/>
        <v>2</v>
      </c>
      <c r="N20" s="3">
        <f t="shared" si="5"/>
        <v>3.5</v>
      </c>
      <c r="O20">
        <f>IF(A20=1,Homeworks!E$36,IF(A20=2,Homeworks!F$36,IF(A20=3,Homeworks!G$36,IF(A20=4,Homeworks!H$36,IF(A20=5,Homeworks!I$36,IF(A20=6,Homeworks!J$36,IF(A20=7,Homeworks!K$36,IF(A20=8,Homeworks!L$36,IF(A20=9,Homeworks!M$36,IF(A20=10,Homeworks!#REF!,IF(A20=11,Homeworks!#REF!,IF(A20=12,Homeworks!#REF!,IF(A20=13,Homeworks!#REF!,IF(A20=14,Homeworks!#REF!,"BŁĄD"))))))))))))))</f>
        <v>3.5</v>
      </c>
      <c r="Q20" s="3">
        <f t="shared" si="6"/>
        <v>3.5</v>
      </c>
    </row>
    <row r="21" spans="1:17" x14ac:dyDescent="0.25">
      <c r="A21">
        <v>3</v>
      </c>
      <c r="B21" s="15" t="s">
        <v>26</v>
      </c>
      <c r="C21" s="15" t="s">
        <v>49</v>
      </c>
      <c r="D21" s="5">
        <v>15.4</v>
      </c>
      <c r="E21" s="9">
        <f t="shared" si="8"/>
        <v>0.81052631578947365</v>
      </c>
      <c r="F21" s="3">
        <f t="shared" si="1"/>
        <v>4.5</v>
      </c>
      <c r="H21" s="9">
        <f t="shared" si="2"/>
        <v>0</v>
      </c>
      <c r="I21" s="3">
        <f t="shared" si="3"/>
        <v>2</v>
      </c>
      <c r="K21" s="9">
        <f t="shared" si="7"/>
        <v>0</v>
      </c>
      <c r="L21" s="3">
        <f t="shared" si="4"/>
        <v>2</v>
      </c>
      <c r="N21" s="3">
        <f t="shared" si="5"/>
        <v>4.5</v>
      </c>
      <c r="O21">
        <f>IF(A21=1,Homeworks!E$36,IF(A21=2,Homeworks!F$36,IF(A21=3,Homeworks!G$36,IF(A21=4,Homeworks!H$36,IF(A21=5,Homeworks!I$36,IF(A21=6,Homeworks!J$36,IF(A21=7,Homeworks!K$36,IF(A21=8,Homeworks!L$36,IF(A21=9,Homeworks!M$36,IF(A21=10,Homeworks!#REF!,IF(A21=11,Homeworks!#REF!,IF(A21=12,Homeworks!#REF!,IF(A21=13,Homeworks!#REF!,IF(A21=14,Homeworks!#REF!,"BŁĄD"))))))))))))))</f>
        <v>5</v>
      </c>
      <c r="Q21" s="3">
        <f t="shared" si="6"/>
        <v>4.5</v>
      </c>
    </row>
    <row r="22" spans="1:17" x14ac:dyDescent="0.25">
      <c r="A22">
        <v>4</v>
      </c>
      <c r="B22" s="15" t="s">
        <v>82</v>
      </c>
      <c r="C22" s="15" t="s">
        <v>83</v>
      </c>
      <c r="D22" s="5">
        <v>0</v>
      </c>
      <c r="E22" s="9">
        <f t="shared" si="8"/>
        <v>0</v>
      </c>
      <c r="F22" s="3">
        <f t="shared" si="1"/>
        <v>2</v>
      </c>
      <c r="G22">
        <v>8.5</v>
      </c>
      <c r="H22" s="9">
        <f t="shared" si="2"/>
        <v>0.53125</v>
      </c>
      <c r="I22" s="3">
        <f t="shared" si="3"/>
        <v>3</v>
      </c>
      <c r="K22" s="9">
        <f t="shared" si="7"/>
        <v>0</v>
      </c>
      <c r="L22" s="3">
        <f t="shared" si="4"/>
        <v>2</v>
      </c>
      <c r="N22" s="3">
        <f t="shared" si="5"/>
        <v>3</v>
      </c>
      <c r="O22">
        <f>IF(A22=1,Homeworks!E$36,IF(A22=2,Homeworks!F$36,IF(A22=3,Homeworks!G$36,IF(A22=4,Homeworks!H$36,IF(A22=5,Homeworks!I$36,IF(A22=6,Homeworks!J$36,IF(A22=7,Homeworks!K$36,IF(A22=8,Homeworks!L$36,IF(A22=9,Homeworks!M$36,IF(A22=10,Homeworks!#REF!,IF(A22=11,Homeworks!#REF!,IF(A22=12,Homeworks!#REF!,IF(A22=13,Homeworks!#REF!,IF(A22=14,Homeworks!#REF!,"BŁĄD"))))))))))))))</f>
        <v>5</v>
      </c>
      <c r="Q22" s="3">
        <f t="shared" si="6"/>
        <v>4</v>
      </c>
    </row>
    <row r="23" spans="1:17" x14ac:dyDescent="0.25">
      <c r="A23">
        <v>1</v>
      </c>
      <c r="B23" s="15" t="s">
        <v>3</v>
      </c>
      <c r="C23" s="15" t="s">
        <v>64</v>
      </c>
      <c r="D23" s="5">
        <v>10.7</v>
      </c>
      <c r="E23" s="9">
        <f t="shared" si="8"/>
        <v>0.56315789473684208</v>
      </c>
      <c r="F23" s="3">
        <f t="shared" si="1"/>
        <v>3</v>
      </c>
      <c r="H23" s="9">
        <f t="shared" si="2"/>
        <v>0</v>
      </c>
      <c r="I23" s="3">
        <f t="shared" si="3"/>
        <v>2</v>
      </c>
      <c r="K23" s="9">
        <f t="shared" si="7"/>
        <v>0</v>
      </c>
      <c r="L23" s="3">
        <f t="shared" si="4"/>
        <v>2</v>
      </c>
      <c r="N23" s="3">
        <f t="shared" si="5"/>
        <v>3</v>
      </c>
      <c r="O23">
        <f>IF(A23=1,Homeworks!E$36,IF(A23=2,Homeworks!F$36,IF(A23=3,Homeworks!G$36,IF(A23=4,Homeworks!H$36,IF(A23=5,Homeworks!I$36,IF(A23=6,Homeworks!J$36,IF(A23=7,Homeworks!K$36,IF(A23=8,Homeworks!L$36,IF(A23=9,Homeworks!M$36,IF(A23=10,Homeworks!#REF!,IF(A23=11,Homeworks!#REF!,IF(A23=12,Homeworks!#REF!,IF(A23=13,Homeworks!#REF!,IF(A23=14,Homeworks!#REF!,"BŁĄD"))))))))))))))</f>
        <v>4.5</v>
      </c>
      <c r="Q23" s="3">
        <f t="shared" si="6"/>
        <v>3.5</v>
      </c>
    </row>
    <row r="24" spans="1:17" x14ac:dyDescent="0.25">
      <c r="A24">
        <v>4</v>
      </c>
      <c r="B24" s="15" t="s">
        <v>78</v>
      </c>
      <c r="C24" s="15" t="s">
        <v>79</v>
      </c>
      <c r="D24" s="5">
        <v>0</v>
      </c>
      <c r="E24" s="9">
        <f t="shared" si="8"/>
        <v>0</v>
      </c>
      <c r="F24" s="3">
        <f t="shared" si="1"/>
        <v>2</v>
      </c>
      <c r="G24">
        <v>5.8</v>
      </c>
      <c r="H24" s="9">
        <f t="shared" si="2"/>
        <v>0.36249999999999999</v>
      </c>
      <c r="I24" s="3">
        <f t="shared" si="3"/>
        <v>2</v>
      </c>
      <c r="J24">
        <v>9.9</v>
      </c>
      <c r="K24" s="9">
        <f t="shared" si="7"/>
        <v>0.70714285714285718</v>
      </c>
      <c r="L24" s="3">
        <f t="shared" si="4"/>
        <v>4</v>
      </c>
      <c r="N24" s="3">
        <f t="shared" si="5"/>
        <v>4</v>
      </c>
      <c r="O24">
        <f>IF(A24=1,Homeworks!E$36,IF(A24=2,Homeworks!F$36,IF(A24=3,Homeworks!G$36,IF(A24=4,Homeworks!H$36,IF(A24=5,Homeworks!I$36,IF(A24=6,Homeworks!J$36,IF(A24=7,Homeworks!K$36,IF(A24=8,Homeworks!L$36,IF(A24=9,Homeworks!M$36,IF(A24=10,Homeworks!#REF!,IF(A24=11,Homeworks!#REF!,IF(A24=12,Homeworks!#REF!,IF(A24=13,Homeworks!#REF!,IF(A24=14,Homeworks!#REF!,"BŁĄD"))))))))))))))</f>
        <v>5</v>
      </c>
      <c r="Q24" s="3">
        <f t="shared" si="6"/>
        <v>4.5</v>
      </c>
    </row>
    <row r="25" spans="1:17" x14ac:dyDescent="0.25">
      <c r="A25">
        <v>5</v>
      </c>
      <c r="B25" s="15" t="s">
        <v>130</v>
      </c>
      <c r="C25" s="15" t="s">
        <v>131</v>
      </c>
      <c r="D25" s="5">
        <v>16.7</v>
      </c>
      <c r="E25" s="9">
        <f t="shared" si="8"/>
        <v>0.87894736842105259</v>
      </c>
      <c r="F25" s="3">
        <f t="shared" si="1"/>
        <v>4.5</v>
      </c>
      <c r="H25" s="9">
        <f t="shared" si="2"/>
        <v>0</v>
      </c>
      <c r="I25" s="3">
        <f t="shared" si="3"/>
        <v>2</v>
      </c>
      <c r="K25" s="9">
        <f t="shared" si="7"/>
        <v>0</v>
      </c>
      <c r="L25" s="3">
        <f t="shared" si="4"/>
        <v>2</v>
      </c>
      <c r="N25" s="3">
        <f t="shared" si="5"/>
        <v>4.5</v>
      </c>
      <c r="O25">
        <f>IF(A25=1,Homeworks!E$36,IF(A25=2,Homeworks!F$36,IF(A25=3,Homeworks!G$36,IF(A25=4,Homeworks!H$36,IF(A25=5,Homeworks!I$36,IF(A25=6,Homeworks!J$36,IF(A25=7,Homeworks!K$36,IF(A25=8,Homeworks!L$36,IF(A25=9,Homeworks!M$36,IF(A25=10,Homeworks!#REF!,IF(A25=11,Homeworks!#REF!,IF(A25=12,Homeworks!#REF!,IF(A25=13,Homeworks!#REF!,IF(A25=14,Homeworks!#REF!,"BŁĄD"))))))))))))))</f>
        <v>5</v>
      </c>
      <c r="Q25" s="3">
        <f t="shared" si="6"/>
        <v>4.5</v>
      </c>
    </row>
    <row r="26" spans="1:17" x14ac:dyDescent="0.25">
      <c r="A26">
        <v>3</v>
      </c>
      <c r="B26" s="15" t="s">
        <v>80</v>
      </c>
      <c r="C26" s="15" t="s">
        <v>81</v>
      </c>
      <c r="D26" s="5">
        <v>0</v>
      </c>
      <c r="E26" s="9">
        <f t="shared" si="8"/>
        <v>0</v>
      </c>
      <c r="F26" s="3">
        <f t="shared" si="1"/>
        <v>2</v>
      </c>
      <c r="G26">
        <v>6.05</v>
      </c>
      <c r="H26" s="9">
        <f t="shared" si="2"/>
        <v>0.37812499999999999</v>
      </c>
      <c r="I26" s="3">
        <f t="shared" si="3"/>
        <v>2</v>
      </c>
      <c r="J26">
        <v>7.1</v>
      </c>
      <c r="K26" s="9">
        <f t="shared" si="7"/>
        <v>0.50714285714285712</v>
      </c>
      <c r="L26" s="3">
        <f t="shared" si="4"/>
        <v>3</v>
      </c>
      <c r="N26" s="3">
        <f t="shared" si="5"/>
        <v>3</v>
      </c>
      <c r="O26">
        <f>IF(A26=1,Homeworks!E$36,IF(A26=2,Homeworks!F$36,IF(A26=3,Homeworks!G$36,IF(A26=4,Homeworks!H$36,IF(A26=5,Homeworks!I$36,IF(A26=6,Homeworks!J$36,IF(A26=7,Homeworks!K$36,IF(A26=8,Homeworks!L$36,IF(A26=9,Homeworks!M$36,IF(A26=10,Homeworks!#REF!,IF(A26=11,Homeworks!#REF!,IF(A26=12,Homeworks!#REF!,IF(A26=13,Homeworks!#REF!,IF(A26=14,Homeworks!#REF!,"BŁĄD"))))))))))))))</f>
        <v>5</v>
      </c>
      <c r="Q26" s="3">
        <f t="shared" si="6"/>
        <v>4</v>
      </c>
    </row>
    <row r="27" spans="1:17" x14ac:dyDescent="0.25">
      <c r="A27">
        <v>3</v>
      </c>
      <c r="B27" s="15" t="s">
        <v>55</v>
      </c>
      <c r="C27" s="15" t="s">
        <v>56</v>
      </c>
      <c r="D27" s="5">
        <v>6.1</v>
      </c>
      <c r="E27" s="9">
        <f t="shared" si="8"/>
        <v>0.32105263157894737</v>
      </c>
      <c r="F27" s="3">
        <f t="shared" si="1"/>
        <v>2</v>
      </c>
      <c r="G27">
        <v>6.75</v>
      </c>
      <c r="H27" s="9">
        <f t="shared" si="2"/>
        <v>0.421875</v>
      </c>
      <c r="I27" s="3">
        <f t="shared" si="3"/>
        <v>2</v>
      </c>
      <c r="J27">
        <v>6.8</v>
      </c>
      <c r="K27" s="9">
        <f t="shared" si="7"/>
        <v>0.48571428571428571</v>
      </c>
      <c r="L27" s="3">
        <f t="shared" si="4"/>
        <v>2</v>
      </c>
      <c r="N27" s="3">
        <f t="shared" si="5"/>
        <v>2</v>
      </c>
      <c r="O27">
        <f>IF(A27=1,Homeworks!E$36,IF(A27=2,Homeworks!F$36,IF(A27=3,Homeworks!G$36,IF(A27=4,Homeworks!H$36,IF(A27=5,Homeworks!I$36,IF(A27=6,Homeworks!J$36,IF(A27=7,Homeworks!K$36,IF(A27=8,Homeworks!L$36,IF(A27=9,Homeworks!M$36,IF(A27=10,Homeworks!#REF!,IF(A27=11,Homeworks!#REF!,IF(A27=12,Homeworks!#REF!,IF(A27=13,Homeworks!#REF!,IF(A27=14,Homeworks!#REF!,"BŁĄD"))))))))))))))</f>
        <v>5</v>
      </c>
      <c r="Q27" s="3">
        <f t="shared" si="6"/>
        <v>2</v>
      </c>
    </row>
    <row r="28" spans="1:17" x14ac:dyDescent="0.25">
      <c r="A28">
        <v>4</v>
      </c>
      <c r="B28" s="15" t="s">
        <v>26</v>
      </c>
      <c r="C28" s="15" t="s">
        <v>68</v>
      </c>
      <c r="D28" s="5">
        <v>13.2</v>
      </c>
      <c r="E28" s="9">
        <f t="shared" si="8"/>
        <v>0.6947368421052631</v>
      </c>
      <c r="F28" s="3">
        <f t="shared" si="1"/>
        <v>3.5</v>
      </c>
      <c r="H28" s="9">
        <f t="shared" si="2"/>
        <v>0</v>
      </c>
      <c r="I28" s="3">
        <f t="shared" si="3"/>
        <v>2</v>
      </c>
      <c r="K28" s="9">
        <f t="shared" si="7"/>
        <v>0</v>
      </c>
      <c r="L28" s="3">
        <f t="shared" si="4"/>
        <v>2</v>
      </c>
      <c r="N28" s="3">
        <f t="shared" si="5"/>
        <v>3.5</v>
      </c>
      <c r="O28">
        <f>IF(A28=1,Homeworks!E$36,IF(A28=2,Homeworks!F$36,IF(A28=3,Homeworks!G$36,IF(A28=4,Homeworks!H$36,IF(A28=5,Homeworks!I$36,IF(A28=6,Homeworks!J$36,IF(A28=7,Homeworks!K$36,IF(A28=8,Homeworks!L$36,IF(A28=9,Homeworks!M$36,IF(A28=10,Homeworks!#REF!,IF(A28=11,Homeworks!#REF!,IF(A28=12,Homeworks!#REF!,IF(A28=13,Homeworks!#REF!,IF(A28=14,Homeworks!#REF!,"BŁĄD"))))))))))))))</f>
        <v>5</v>
      </c>
      <c r="Q28" s="3">
        <f t="shared" si="6"/>
        <v>4</v>
      </c>
    </row>
    <row r="29" spans="1:17" x14ac:dyDescent="0.25">
      <c r="A29">
        <v>3</v>
      </c>
      <c r="B29" s="15" t="s">
        <v>6</v>
      </c>
      <c r="C29" s="15" t="s">
        <v>74</v>
      </c>
      <c r="D29" s="5">
        <v>10.5</v>
      </c>
      <c r="E29" s="9">
        <f t="shared" si="8"/>
        <v>0.55263157894736847</v>
      </c>
      <c r="F29" s="3">
        <f t="shared" si="1"/>
        <v>3</v>
      </c>
      <c r="H29" s="9">
        <f t="shared" si="2"/>
        <v>0</v>
      </c>
      <c r="I29" s="3">
        <f t="shared" si="3"/>
        <v>2</v>
      </c>
      <c r="K29" s="9">
        <f t="shared" si="7"/>
        <v>0</v>
      </c>
      <c r="L29" s="3">
        <f t="shared" si="4"/>
        <v>2</v>
      </c>
      <c r="N29" s="3">
        <f t="shared" si="5"/>
        <v>3</v>
      </c>
      <c r="O29">
        <f>IF(A29=1,Homeworks!E$36,IF(A29=2,Homeworks!F$36,IF(A29=3,Homeworks!G$36,IF(A29=4,Homeworks!H$36,IF(A29=5,Homeworks!I$36,IF(A29=6,Homeworks!J$36,IF(A29=7,Homeworks!K$36,IF(A29=8,Homeworks!L$36,IF(A29=9,Homeworks!M$36,IF(A29=10,Homeworks!#REF!,IF(A29=11,Homeworks!#REF!,IF(A29=12,Homeworks!#REF!,IF(A29=13,Homeworks!#REF!,IF(A29=14,Homeworks!#REF!,"BŁĄD"))))))))))))))</f>
        <v>5</v>
      </c>
      <c r="Q29" s="3">
        <f t="shared" si="6"/>
        <v>4</v>
      </c>
    </row>
    <row r="30" spans="1:17" x14ac:dyDescent="0.25">
      <c r="A30">
        <v>1</v>
      </c>
      <c r="B30" s="15" t="s">
        <v>72</v>
      </c>
      <c r="C30" s="15" t="s">
        <v>39</v>
      </c>
      <c r="D30" s="5">
        <v>12.5</v>
      </c>
      <c r="E30" s="9">
        <f t="shared" si="8"/>
        <v>0.65789473684210531</v>
      </c>
      <c r="F30" s="3">
        <f t="shared" si="1"/>
        <v>3.5</v>
      </c>
      <c r="H30" s="9">
        <f t="shared" si="2"/>
        <v>0</v>
      </c>
      <c r="I30" s="3">
        <f t="shared" si="3"/>
        <v>2</v>
      </c>
      <c r="J30">
        <v>10.5</v>
      </c>
      <c r="K30" s="9">
        <f t="shared" si="7"/>
        <v>0.75</v>
      </c>
      <c r="L30" s="3">
        <f t="shared" si="4"/>
        <v>4</v>
      </c>
      <c r="N30" s="3">
        <f t="shared" si="5"/>
        <v>4</v>
      </c>
      <c r="O30">
        <f>IF(A30=1,Homeworks!E$36,IF(A30=2,Homeworks!F$36,IF(A30=3,Homeworks!G$36,IF(A30=4,Homeworks!H$36,IF(A30=5,Homeworks!I$36,IF(A30=6,Homeworks!J$36,IF(A30=7,Homeworks!K$36,IF(A30=8,Homeworks!L$36,IF(A30=9,Homeworks!M$36,IF(A30=10,Homeworks!#REF!,IF(A30=11,Homeworks!#REF!,IF(A30=12,Homeworks!#REF!,IF(A30=13,Homeworks!#REF!,IF(A30=14,Homeworks!#REF!,"BŁĄD"))))))))))))))</f>
        <v>4.5</v>
      </c>
      <c r="Q30" s="3">
        <f t="shared" si="6"/>
        <v>4</v>
      </c>
    </row>
    <row r="31" spans="1:17" x14ac:dyDescent="0.25">
      <c r="A31">
        <v>1</v>
      </c>
      <c r="B31" s="15" t="s">
        <v>2</v>
      </c>
      <c r="C31" s="15" t="s">
        <v>65</v>
      </c>
      <c r="D31" s="5">
        <v>8.6999999999999993</v>
      </c>
      <c r="E31" s="9">
        <f t="shared" si="8"/>
        <v>0.45789473684210524</v>
      </c>
      <c r="F31" s="3">
        <f t="shared" si="1"/>
        <v>2</v>
      </c>
      <c r="G31">
        <v>7.45</v>
      </c>
      <c r="H31" s="9">
        <f t="shared" si="2"/>
        <v>0.46562500000000001</v>
      </c>
      <c r="I31" s="3">
        <f t="shared" si="3"/>
        <v>2</v>
      </c>
      <c r="J31">
        <v>9.8000000000000007</v>
      </c>
      <c r="K31" s="9">
        <f t="shared" si="7"/>
        <v>0.70000000000000007</v>
      </c>
      <c r="L31" s="3">
        <f t="shared" si="4"/>
        <v>3.5</v>
      </c>
      <c r="N31" s="3">
        <f t="shared" si="5"/>
        <v>3.5</v>
      </c>
      <c r="O31">
        <f>IF(A31=1,Homeworks!E$36,IF(A31=2,Homeworks!F$36,IF(A31=3,Homeworks!G$36,IF(A31=4,Homeworks!H$36,IF(A31=5,Homeworks!I$36,IF(A31=6,Homeworks!J$36,IF(A31=7,Homeworks!K$36,IF(A31=8,Homeworks!L$36,IF(A31=9,Homeworks!M$36,IF(A31=10,Homeworks!#REF!,IF(A31=11,Homeworks!#REF!,IF(A31=12,Homeworks!#REF!,IF(A31=13,Homeworks!#REF!,IF(A31=14,Homeworks!#REF!,"BŁĄD"))))))))))))))</f>
        <v>4.5</v>
      </c>
      <c r="Q31" s="3">
        <f t="shared" si="6"/>
        <v>4</v>
      </c>
    </row>
    <row r="32" spans="1:17" x14ac:dyDescent="0.25">
      <c r="A32">
        <v>6</v>
      </c>
      <c r="B32" s="15" t="s">
        <v>47</v>
      </c>
      <c r="C32" s="15" t="s">
        <v>48</v>
      </c>
      <c r="D32" s="5">
        <v>7.5</v>
      </c>
      <c r="E32" s="9">
        <f t="shared" si="8"/>
        <v>0.39473684210526316</v>
      </c>
      <c r="F32" s="3">
        <f t="shared" si="1"/>
        <v>2</v>
      </c>
      <c r="G32">
        <v>8.6999999999999993</v>
      </c>
      <c r="H32" s="9">
        <f t="shared" si="2"/>
        <v>0.54374999999999996</v>
      </c>
      <c r="I32" s="3">
        <f t="shared" si="3"/>
        <v>3</v>
      </c>
      <c r="J32">
        <v>5.0999999999999996</v>
      </c>
      <c r="K32" s="9">
        <f t="shared" si="7"/>
        <v>0.36428571428571427</v>
      </c>
      <c r="L32" s="3">
        <f t="shared" si="4"/>
        <v>2</v>
      </c>
      <c r="N32" s="3">
        <f t="shared" si="5"/>
        <v>3</v>
      </c>
      <c r="O32">
        <f>IF(A32=1,Homeworks!E$36,IF(A32=2,Homeworks!F$36,IF(A32=3,Homeworks!G$36,IF(A32=4,Homeworks!H$36,IF(A32=5,Homeworks!I$36,IF(A32=6,Homeworks!J$36,IF(A32=7,Homeworks!K$36,IF(A32=8,Homeworks!L$36,IF(A32=9,Homeworks!M$36,IF(A32=10,Homeworks!#REF!,IF(A32=11,Homeworks!#REF!,IF(A32=12,Homeworks!#REF!,IF(A32=13,Homeworks!#REF!,IF(A32=14,Homeworks!#REF!,"BŁĄD"))))))))))))))</f>
        <v>4.5</v>
      </c>
      <c r="Q32" s="3">
        <f t="shared" si="6"/>
        <v>3.5</v>
      </c>
    </row>
    <row r="33" spans="1:17" x14ac:dyDescent="0.25">
      <c r="A33">
        <v>5</v>
      </c>
      <c r="B33" s="15" t="s">
        <v>1</v>
      </c>
      <c r="C33" s="15" t="s">
        <v>41</v>
      </c>
      <c r="D33" s="5">
        <v>12.2</v>
      </c>
      <c r="E33" s="9">
        <f t="shared" si="8"/>
        <v>0.64210526315789473</v>
      </c>
      <c r="F33" s="3">
        <f t="shared" si="1"/>
        <v>3.5</v>
      </c>
      <c r="H33" s="9">
        <f t="shared" si="2"/>
        <v>0</v>
      </c>
      <c r="I33" s="3">
        <f t="shared" si="3"/>
        <v>2</v>
      </c>
      <c r="K33" s="9">
        <f t="shared" si="7"/>
        <v>0</v>
      </c>
      <c r="L33" s="3">
        <f t="shared" si="4"/>
        <v>2</v>
      </c>
      <c r="N33" s="3">
        <f t="shared" si="5"/>
        <v>3.5</v>
      </c>
      <c r="O33">
        <f>IF(A33=1,Homeworks!E$36,IF(A33=2,Homeworks!F$36,IF(A33=3,Homeworks!G$36,IF(A33=4,Homeworks!H$36,IF(A33=5,Homeworks!I$36,IF(A33=6,Homeworks!J$36,IF(A33=7,Homeworks!K$36,IF(A33=8,Homeworks!L$36,IF(A33=9,Homeworks!M$36,IF(A33=10,Homeworks!#REF!,IF(A33=11,Homeworks!#REF!,IF(A33=12,Homeworks!#REF!,IF(A33=13,Homeworks!#REF!,IF(A33=14,Homeworks!#REF!,"BŁĄD"))))))))))))))</f>
        <v>5</v>
      </c>
      <c r="Q33" s="3">
        <f t="shared" si="6"/>
        <v>4</v>
      </c>
    </row>
    <row r="34" spans="1:17" x14ac:dyDescent="0.25">
      <c r="A34">
        <v>5</v>
      </c>
      <c r="B34" s="15" t="s">
        <v>4</v>
      </c>
      <c r="C34" s="15" t="s">
        <v>71</v>
      </c>
      <c r="D34" s="5">
        <v>9.3000000000000007</v>
      </c>
      <c r="E34" s="9">
        <f t="shared" si="8"/>
        <v>0.48947368421052634</v>
      </c>
      <c r="F34" s="3">
        <f t="shared" si="1"/>
        <v>2</v>
      </c>
      <c r="G34">
        <v>12</v>
      </c>
      <c r="H34" s="9">
        <f t="shared" si="2"/>
        <v>0.75</v>
      </c>
      <c r="I34" s="3">
        <f t="shared" si="3"/>
        <v>4</v>
      </c>
      <c r="K34" s="9">
        <f t="shared" si="7"/>
        <v>0</v>
      </c>
      <c r="L34" s="3">
        <f t="shared" si="4"/>
        <v>2</v>
      </c>
      <c r="N34" s="3">
        <f t="shared" si="5"/>
        <v>4</v>
      </c>
      <c r="O34">
        <f>IF(A34=1,Homeworks!E$36,IF(A34=2,Homeworks!F$36,IF(A34=3,Homeworks!G$36,IF(A34=4,Homeworks!H$36,IF(A34=5,Homeworks!I$36,IF(A34=6,Homeworks!J$36,IF(A34=7,Homeworks!K$36,IF(A34=8,Homeworks!L$36,IF(A34=9,Homeworks!M$36,IF(A34=10,Homeworks!#REF!,IF(A34=11,Homeworks!#REF!,IF(A34=12,Homeworks!#REF!,IF(A34=13,Homeworks!#REF!,IF(A34=14,Homeworks!#REF!,"BŁĄD"))))))))))))))</f>
        <v>5</v>
      </c>
      <c r="Q34" s="3">
        <f t="shared" si="6"/>
        <v>4.5</v>
      </c>
    </row>
    <row r="35" spans="1:17" x14ac:dyDescent="0.25">
      <c r="A35"/>
      <c r="B35" s="15"/>
      <c r="C35" s="15"/>
      <c r="H35" s="9"/>
      <c r="I35" s="3"/>
      <c r="K35" s="9"/>
      <c r="L35" s="3"/>
      <c r="N35" s="3"/>
      <c r="Q35" s="3">
        <f t="shared" ref="Q35:Q65" si="9">IF(N35=2,2,ROUND(2*(0.6*N35+0.4*O35),0)/2)</f>
        <v>0</v>
      </c>
    </row>
    <row r="36" spans="1:17" x14ac:dyDescent="0.25">
      <c r="H36" s="9"/>
      <c r="I36" s="3"/>
      <c r="K36" s="9"/>
      <c r="L36" s="3"/>
      <c r="N36" s="3"/>
      <c r="Q36" s="3">
        <f t="shared" si="9"/>
        <v>0</v>
      </c>
    </row>
    <row r="37" spans="1:17" x14ac:dyDescent="0.25">
      <c r="A37"/>
      <c r="B37" s="15"/>
      <c r="C37" s="15"/>
      <c r="D37" s="5" t="s">
        <v>75</v>
      </c>
      <c r="H37" s="9"/>
      <c r="I37" s="3"/>
      <c r="K37" s="9"/>
      <c r="L37" s="3"/>
      <c r="N37" s="3"/>
      <c r="Q37" s="3">
        <f t="shared" si="9"/>
        <v>0</v>
      </c>
    </row>
    <row r="38" spans="1:17" x14ac:dyDescent="0.25">
      <c r="A38"/>
      <c r="B38" s="15"/>
      <c r="C38" s="15"/>
      <c r="H38" s="9"/>
      <c r="I38" s="3"/>
      <c r="K38" s="9"/>
      <c r="L38" s="3"/>
      <c r="N38" s="3"/>
      <c r="Q38" s="3">
        <f t="shared" si="9"/>
        <v>0</v>
      </c>
    </row>
    <row r="39" spans="1:17" x14ac:dyDescent="0.25">
      <c r="A39"/>
      <c r="B39" s="15"/>
      <c r="C39" s="15"/>
      <c r="H39" s="9"/>
      <c r="I39" s="3"/>
      <c r="K39" s="9"/>
      <c r="L39" s="3"/>
      <c r="N39" s="3"/>
      <c r="Q39" s="3">
        <f t="shared" si="9"/>
        <v>0</v>
      </c>
    </row>
    <row r="40" spans="1:17" x14ac:dyDescent="0.25">
      <c r="A40"/>
      <c r="B40" s="15"/>
      <c r="C40" s="15"/>
      <c r="H40" s="9"/>
      <c r="I40" s="3"/>
      <c r="K40" s="9"/>
      <c r="L40" s="3"/>
      <c r="N40" s="3"/>
      <c r="Q40" s="3">
        <f t="shared" si="9"/>
        <v>0</v>
      </c>
    </row>
    <row r="41" spans="1:17" x14ac:dyDescent="0.25">
      <c r="A41"/>
      <c r="B41" s="15"/>
      <c r="C41" s="15"/>
      <c r="H41" s="9"/>
      <c r="I41" s="3"/>
      <c r="K41" s="9"/>
      <c r="L41" s="3"/>
      <c r="N41" s="3"/>
      <c r="Q41" s="3">
        <f t="shared" si="9"/>
        <v>0</v>
      </c>
    </row>
    <row r="42" spans="1:17" x14ac:dyDescent="0.25">
      <c r="A42"/>
      <c r="B42" s="15"/>
      <c r="C42" s="15"/>
      <c r="H42" s="9"/>
      <c r="I42" s="3"/>
      <c r="K42" s="9"/>
      <c r="L42" s="3"/>
      <c r="N42" s="3"/>
      <c r="Q42" s="3">
        <f t="shared" si="9"/>
        <v>0</v>
      </c>
    </row>
    <row r="43" spans="1:17" x14ac:dyDescent="0.25">
      <c r="H43" s="9"/>
      <c r="I43" s="3"/>
      <c r="K43" s="9"/>
      <c r="L43" s="3"/>
      <c r="N43" s="3"/>
      <c r="Q43" s="3">
        <f t="shared" si="9"/>
        <v>0</v>
      </c>
    </row>
    <row r="44" spans="1:17" x14ac:dyDescent="0.25">
      <c r="A44"/>
      <c r="B44" s="15"/>
      <c r="C44" s="15"/>
      <c r="H44" s="9"/>
      <c r="I44" s="3"/>
      <c r="K44" s="9"/>
      <c r="L44" s="3"/>
      <c r="N44" s="3"/>
      <c r="Q44" s="3">
        <f t="shared" si="9"/>
        <v>0</v>
      </c>
    </row>
    <row r="45" spans="1:17" x14ac:dyDescent="0.25">
      <c r="A45"/>
      <c r="B45" s="15"/>
      <c r="C45" s="15"/>
      <c r="H45" s="9"/>
      <c r="I45" s="3"/>
      <c r="K45" s="9"/>
      <c r="L45" s="3"/>
      <c r="N45" s="3"/>
      <c r="Q45" s="3">
        <f t="shared" si="9"/>
        <v>0</v>
      </c>
    </row>
    <row r="46" spans="1:17" x14ac:dyDescent="0.25">
      <c r="A46"/>
      <c r="B46" s="15"/>
      <c r="C46" s="15"/>
      <c r="H46" s="9"/>
      <c r="I46" s="3"/>
      <c r="K46" s="9"/>
      <c r="L46" s="3"/>
      <c r="N46" s="3"/>
      <c r="Q46" s="3">
        <f t="shared" si="9"/>
        <v>0</v>
      </c>
    </row>
    <row r="47" spans="1:17" x14ac:dyDescent="0.25">
      <c r="A47"/>
      <c r="B47" s="15"/>
      <c r="C47" s="15"/>
      <c r="H47" s="9"/>
      <c r="I47" s="3"/>
      <c r="K47" s="9"/>
      <c r="L47" s="3"/>
      <c r="N47" s="3"/>
      <c r="Q47" s="3">
        <f t="shared" si="9"/>
        <v>0</v>
      </c>
    </row>
    <row r="48" spans="1:17" x14ac:dyDescent="0.25">
      <c r="A48"/>
      <c r="B48" s="15"/>
      <c r="C48" s="15"/>
      <c r="H48" s="9"/>
      <c r="I48" s="3"/>
      <c r="K48" s="9"/>
      <c r="L48" s="3"/>
      <c r="N48" s="3"/>
      <c r="Q48" s="3">
        <f t="shared" si="9"/>
        <v>0</v>
      </c>
    </row>
    <row r="49" spans="1:17" x14ac:dyDescent="0.25">
      <c r="A49"/>
      <c r="B49" s="15"/>
      <c r="C49" s="15"/>
      <c r="H49" s="9"/>
      <c r="I49" s="3"/>
      <c r="K49" s="9"/>
      <c r="L49" s="3"/>
      <c r="N49" s="3"/>
      <c r="Q49" s="3">
        <f t="shared" si="9"/>
        <v>0</v>
      </c>
    </row>
    <row r="50" spans="1:17" x14ac:dyDescent="0.25">
      <c r="A50"/>
      <c r="B50" s="15"/>
      <c r="C50" s="15"/>
      <c r="H50" s="9"/>
      <c r="I50" s="3"/>
      <c r="K50" s="9"/>
      <c r="L50" s="3"/>
      <c r="N50" s="3"/>
      <c r="Q50" s="3">
        <f t="shared" si="9"/>
        <v>0</v>
      </c>
    </row>
    <row r="51" spans="1:17" x14ac:dyDescent="0.25">
      <c r="A51"/>
      <c r="B51" s="15"/>
      <c r="C51" s="15"/>
      <c r="H51" s="9"/>
      <c r="I51" s="3"/>
      <c r="K51" s="9"/>
      <c r="L51" s="3"/>
      <c r="N51" s="3"/>
      <c r="Q51" s="3">
        <f t="shared" si="9"/>
        <v>0</v>
      </c>
    </row>
    <row r="52" spans="1:17" x14ac:dyDescent="0.25">
      <c r="A52"/>
      <c r="B52" s="15"/>
      <c r="C52" s="15"/>
      <c r="H52" s="9"/>
      <c r="I52" s="3"/>
      <c r="K52" s="9"/>
      <c r="L52" s="3"/>
      <c r="N52" s="3"/>
      <c r="Q52" s="3">
        <f t="shared" si="9"/>
        <v>0</v>
      </c>
    </row>
    <row r="53" spans="1:17" x14ac:dyDescent="0.25">
      <c r="A53"/>
      <c r="B53" s="15"/>
      <c r="C53" s="15"/>
      <c r="H53" s="9"/>
      <c r="I53" s="3"/>
      <c r="K53" s="9"/>
      <c r="L53" s="3"/>
      <c r="N53" s="3"/>
      <c r="Q53" s="3">
        <f t="shared" si="9"/>
        <v>0</v>
      </c>
    </row>
    <row r="54" spans="1:17" x14ac:dyDescent="0.25">
      <c r="A54"/>
      <c r="B54" s="15"/>
      <c r="C54" s="15"/>
      <c r="H54" s="9"/>
      <c r="I54" s="3"/>
      <c r="K54" s="9"/>
      <c r="L54" s="3"/>
      <c r="N54" s="3"/>
      <c r="Q54" s="3">
        <f t="shared" si="9"/>
        <v>0</v>
      </c>
    </row>
    <row r="55" spans="1:17" x14ac:dyDescent="0.25">
      <c r="A55"/>
      <c r="B55" s="15"/>
      <c r="C55" s="15"/>
      <c r="H55" s="9"/>
      <c r="I55" s="3"/>
      <c r="K55" s="9"/>
      <c r="L55" s="3"/>
      <c r="N55" s="3"/>
      <c r="Q55" s="3">
        <f t="shared" si="9"/>
        <v>0</v>
      </c>
    </row>
    <row r="56" spans="1:17" x14ac:dyDescent="0.25">
      <c r="A56"/>
      <c r="B56" s="15"/>
      <c r="C56" s="15"/>
      <c r="H56" s="9"/>
      <c r="I56" s="3"/>
      <c r="K56" s="9"/>
      <c r="L56" s="3"/>
      <c r="N56" s="3"/>
      <c r="Q56" s="3">
        <f t="shared" si="9"/>
        <v>0</v>
      </c>
    </row>
    <row r="57" spans="1:17" x14ac:dyDescent="0.25">
      <c r="A57"/>
      <c r="B57" s="15"/>
      <c r="C57" s="15"/>
      <c r="H57" s="9"/>
      <c r="I57" s="3"/>
      <c r="K57" s="9"/>
      <c r="L57" s="3"/>
      <c r="N57" s="3"/>
      <c r="Q57" s="3">
        <f t="shared" si="9"/>
        <v>0</v>
      </c>
    </row>
    <row r="58" spans="1:17" x14ac:dyDescent="0.25">
      <c r="A58"/>
      <c r="B58" s="15"/>
      <c r="C58" s="15"/>
      <c r="H58" s="9"/>
      <c r="I58" s="3"/>
      <c r="K58" s="9"/>
      <c r="L58" s="3"/>
      <c r="N58" s="3"/>
      <c r="Q58" s="3">
        <f t="shared" si="9"/>
        <v>0</v>
      </c>
    </row>
    <row r="59" spans="1:17" x14ac:dyDescent="0.25">
      <c r="A59"/>
      <c r="B59" s="15"/>
      <c r="C59" s="15"/>
      <c r="H59" s="9"/>
      <c r="I59" s="3"/>
      <c r="K59" s="9"/>
      <c r="L59" s="3"/>
      <c r="N59" s="3"/>
      <c r="Q59" s="3">
        <f t="shared" si="9"/>
        <v>0</v>
      </c>
    </row>
    <row r="60" spans="1:17" x14ac:dyDescent="0.25">
      <c r="A60"/>
      <c r="B60" s="15"/>
      <c r="C60" s="15"/>
      <c r="H60" s="9"/>
      <c r="I60" s="3"/>
      <c r="K60" s="9"/>
      <c r="L60" s="3"/>
      <c r="N60" s="3"/>
      <c r="Q60" s="3">
        <f t="shared" si="9"/>
        <v>0</v>
      </c>
    </row>
    <row r="61" spans="1:17" x14ac:dyDescent="0.25">
      <c r="A61"/>
      <c r="B61" s="15"/>
      <c r="C61" s="15"/>
      <c r="H61" s="9"/>
      <c r="I61" s="3"/>
      <c r="K61" s="9"/>
      <c r="L61" s="3"/>
      <c r="N61" s="3"/>
      <c r="Q61" s="3">
        <f t="shared" si="9"/>
        <v>0</v>
      </c>
    </row>
    <row r="62" spans="1:17" x14ac:dyDescent="0.25">
      <c r="A62"/>
      <c r="B62" s="15"/>
      <c r="C62" s="15"/>
      <c r="H62" s="9"/>
      <c r="I62" s="3"/>
      <c r="K62" s="9"/>
      <c r="L62" s="3"/>
      <c r="N62" s="3"/>
      <c r="Q62" s="3">
        <f t="shared" si="9"/>
        <v>0</v>
      </c>
    </row>
    <row r="63" spans="1:17" x14ac:dyDescent="0.25">
      <c r="A63"/>
      <c r="B63" s="15"/>
      <c r="C63" s="15"/>
      <c r="H63" s="9"/>
      <c r="I63" s="3"/>
      <c r="K63" s="9"/>
      <c r="L63" s="3"/>
      <c r="N63" s="3"/>
      <c r="Q63" s="3">
        <f t="shared" si="9"/>
        <v>0</v>
      </c>
    </row>
    <row r="64" spans="1:17" x14ac:dyDescent="0.25">
      <c r="A64"/>
      <c r="B64" s="15"/>
      <c r="C64" s="15"/>
      <c r="H64" s="9"/>
      <c r="I64" s="3"/>
      <c r="K64" s="9"/>
      <c r="L64" s="3"/>
      <c r="N64" s="3"/>
      <c r="Q64" s="3">
        <f t="shared" si="9"/>
        <v>0</v>
      </c>
    </row>
    <row r="65" spans="1:17" x14ac:dyDescent="0.25">
      <c r="A65"/>
      <c r="B65" s="15"/>
      <c r="C65" s="15"/>
      <c r="H65" s="9"/>
      <c r="I65" s="3"/>
      <c r="K65" s="9"/>
      <c r="L65" s="3"/>
      <c r="N65" s="3"/>
      <c r="Q65" s="3">
        <f t="shared" si="9"/>
        <v>0</v>
      </c>
    </row>
    <row r="66" spans="1:17" x14ac:dyDescent="0.25">
      <c r="A66"/>
      <c r="B66" s="15"/>
      <c r="C66" s="15"/>
      <c r="H66" s="9"/>
      <c r="I66" s="3"/>
      <c r="K66" s="9"/>
      <c r="L66" s="3"/>
      <c r="N66" s="3"/>
      <c r="Q66" s="3">
        <f t="shared" ref="Q66:Q76" si="10">IF(N66=2,2,ROUND(2*(0.6*N66+0.4*O66),0)/2)</f>
        <v>0</v>
      </c>
    </row>
    <row r="67" spans="1:17" x14ac:dyDescent="0.25">
      <c r="A67"/>
      <c r="B67" s="15"/>
      <c r="C67" s="15"/>
      <c r="H67" s="9"/>
      <c r="I67" s="3"/>
      <c r="K67" s="9"/>
      <c r="L67" s="3"/>
      <c r="N67" s="3"/>
      <c r="Q67" s="3">
        <f t="shared" si="10"/>
        <v>0</v>
      </c>
    </row>
    <row r="68" spans="1:17" x14ac:dyDescent="0.25">
      <c r="A68"/>
      <c r="B68" s="15"/>
      <c r="C68" s="15"/>
      <c r="H68" s="9"/>
      <c r="I68" s="3"/>
      <c r="K68" s="9"/>
      <c r="L68" s="3"/>
      <c r="N68" s="3"/>
      <c r="Q68" s="3">
        <f t="shared" si="10"/>
        <v>0</v>
      </c>
    </row>
    <row r="69" spans="1:17" x14ac:dyDescent="0.25">
      <c r="A69"/>
      <c r="B69" s="15"/>
      <c r="C69" s="15"/>
      <c r="H69" s="9"/>
      <c r="I69" s="3"/>
      <c r="K69" s="9"/>
      <c r="L69" s="3"/>
      <c r="N69" s="3"/>
      <c r="Q69" s="3">
        <f t="shared" si="10"/>
        <v>0</v>
      </c>
    </row>
    <row r="70" spans="1:17" x14ac:dyDescent="0.25">
      <c r="A70"/>
      <c r="B70" s="15"/>
      <c r="C70" s="15"/>
      <c r="H70" s="9"/>
      <c r="I70" s="3"/>
      <c r="K70" s="9"/>
      <c r="L70" s="3"/>
      <c r="N70" s="3"/>
      <c r="Q70" s="3">
        <f t="shared" si="10"/>
        <v>0</v>
      </c>
    </row>
    <row r="71" spans="1:17" x14ac:dyDescent="0.25">
      <c r="A71"/>
      <c r="B71" s="15"/>
      <c r="C71" s="15"/>
      <c r="H71" s="9"/>
      <c r="I71" s="3"/>
      <c r="K71" s="9"/>
      <c r="L71" s="3"/>
      <c r="N71" s="3"/>
      <c r="Q71" s="3">
        <f t="shared" si="10"/>
        <v>0</v>
      </c>
    </row>
    <row r="72" spans="1:17" x14ac:dyDescent="0.25">
      <c r="A72"/>
      <c r="B72" s="15"/>
      <c r="C72" s="15"/>
      <c r="H72" s="9"/>
      <c r="I72" s="3"/>
      <c r="K72" s="9"/>
      <c r="L72" s="3"/>
      <c r="N72" s="3"/>
      <c r="Q72" s="3">
        <f t="shared" si="10"/>
        <v>0</v>
      </c>
    </row>
    <row r="73" spans="1:17" x14ac:dyDescent="0.25">
      <c r="A73"/>
      <c r="B73" s="15"/>
      <c r="C73" s="15"/>
      <c r="H73" s="9"/>
      <c r="I73" s="3"/>
      <c r="K73" s="9"/>
      <c r="L73" s="3"/>
      <c r="N73" s="3"/>
      <c r="Q73" s="3">
        <f t="shared" si="10"/>
        <v>0</v>
      </c>
    </row>
    <row r="74" spans="1:17" x14ac:dyDescent="0.25">
      <c r="A74"/>
      <c r="B74" s="15"/>
      <c r="C74" s="15"/>
      <c r="H74" s="9"/>
      <c r="I74" s="3"/>
      <c r="K74" s="9"/>
      <c r="L74" s="3"/>
      <c r="N74" s="3"/>
      <c r="Q74" s="3">
        <f t="shared" si="10"/>
        <v>0</v>
      </c>
    </row>
    <row r="75" spans="1:17" x14ac:dyDescent="0.25">
      <c r="A75"/>
      <c r="B75" s="15"/>
      <c r="C75" s="15"/>
      <c r="H75" s="9"/>
      <c r="I75" s="3"/>
      <c r="K75" s="9"/>
      <c r="L75" s="3"/>
      <c r="N75" s="3"/>
      <c r="Q75" s="3">
        <f t="shared" si="10"/>
        <v>0</v>
      </c>
    </row>
    <row r="76" spans="1:17" x14ac:dyDescent="0.25">
      <c r="A76"/>
      <c r="B76" s="15"/>
      <c r="C76" s="15"/>
      <c r="H76" s="9"/>
      <c r="I76" s="3"/>
      <c r="K76" s="9"/>
      <c r="L76" s="3"/>
      <c r="N76" s="3"/>
      <c r="Q76" s="3">
        <f t="shared" si="10"/>
        <v>0</v>
      </c>
    </row>
    <row r="77" spans="1:17" x14ac:dyDescent="0.25">
      <c r="H77" s="9"/>
      <c r="I77" s="3"/>
      <c r="K77" s="9"/>
      <c r="L77" s="3"/>
      <c r="N77" s="3"/>
      <c r="Q77" s="3"/>
    </row>
    <row r="78" spans="1:17" x14ac:dyDescent="0.25">
      <c r="H78" s="9"/>
      <c r="I78" s="3"/>
      <c r="K78" s="9"/>
      <c r="L78" s="3"/>
      <c r="N78" s="3"/>
      <c r="Q78" s="3"/>
    </row>
    <row r="79" spans="1:17" x14ac:dyDescent="0.25">
      <c r="H79" s="9"/>
      <c r="I79" s="3"/>
      <c r="K79" s="9"/>
      <c r="L79" s="3"/>
      <c r="N79" s="3"/>
      <c r="Q79" s="3"/>
    </row>
    <row r="80" spans="1:17" x14ac:dyDescent="0.25">
      <c r="H80" s="9"/>
      <c r="I80" s="3"/>
      <c r="K80" s="9"/>
      <c r="L80" s="3"/>
      <c r="N80" s="3"/>
      <c r="Q80" s="3"/>
    </row>
    <row r="81" spans="8:17" x14ac:dyDescent="0.25">
      <c r="H81" s="9"/>
      <c r="I81" s="3"/>
      <c r="K81" s="9"/>
      <c r="L81" s="3"/>
      <c r="N81" s="3"/>
      <c r="Q81" s="3"/>
    </row>
    <row r="82" spans="8:17" x14ac:dyDescent="0.25">
      <c r="H82" s="9"/>
      <c r="I82" s="3"/>
      <c r="K82" s="9"/>
      <c r="L82" s="3"/>
      <c r="N82" s="3"/>
      <c r="Q82" s="3"/>
    </row>
    <row r="83" spans="8:17" x14ac:dyDescent="0.25">
      <c r="H83" s="9"/>
      <c r="I83" s="3"/>
      <c r="K83" s="9"/>
      <c r="L83" s="3"/>
      <c r="N83" s="3"/>
      <c r="Q83" s="3"/>
    </row>
    <row r="84" spans="8:17" x14ac:dyDescent="0.25">
      <c r="H84" s="9"/>
      <c r="I84" s="3"/>
      <c r="K84" s="9"/>
      <c r="L84" s="3"/>
      <c r="N84" s="3"/>
      <c r="Q84" s="3"/>
    </row>
    <row r="85" spans="8:17" x14ac:dyDescent="0.25">
      <c r="H85" s="9"/>
      <c r="I85" s="3"/>
      <c r="K85" s="9"/>
      <c r="L85" s="3"/>
      <c r="N85" s="3"/>
      <c r="Q85" s="3"/>
    </row>
    <row r="86" spans="8:17" x14ac:dyDescent="0.25">
      <c r="H86" s="9"/>
      <c r="I86" s="3"/>
      <c r="K86" s="9"/>
      <c r="L86" s="3"/>
      <c r="N86" s="3"/>
      <c r="Q86" s="3"/>
    </row>
    <row r="87" spans="8:17" x14ac:dyDescent="0.25">
      <c r="H87" s="9"/>
      <c r="I87" s="3"/>
      <c r="K87" s="9"/>
      <c r="L87" s="3"/>
      <c r="N87" s="3"/>
      <c r="Q87" s="3"/>
    </row>
    <row r="88" spans="8:17" x14ac:dyDescent="0.25">
      <c r="H88" s="9"/>
      <c r="I88" s="3"/>
      <c r="K88" s="9"/>
      <c r="L88" s="3"/>
      <c r="N88" s="3"/>
      <c r="Q88" s="3"/>
    </row>
    <row r="89" spans="8:17" x14ac:dyDescent="0.25">
      <c r="H89" s="9"/>
      <c r="I89" s="3"/>
      <c r="K89" s="9"/>
      <c r="L89" s="3"/>
      <c r="N89" s="3"/>
      <c r="Q89" s="3"/>
    </row>
    <row r="90" spans="8:17" x14ac:dyDescent="0.25">
      <c r="H90" s="9"/>
      <c r="I90" s="3"/>
      <c r="K90" s="9"/>
      <c r="L90" s="3"/>
      <c r="N90" s="3"/>
      <c r="Q90" s="3"/>
    </row>
    <row r="91" spans="8:17" x14ac:dyDescent="0.25">
      <c r="H91" s="9"/>
      <c r="I91" s="3"/>
      <c r="K91" s="9"/>
      <c r="L91" s="3"/>
      <c r="N91" s="3"/>
      <c r="Q91" s="3"/>
    </row>
    <row r="92" spans="8:17" x14ac:dyDescent="0.25">
      <c r="H92" s="9"/>
      <c r="I92" s="3"/>
      <c r="K92" s="9"/>
      <c r="L92" s="3"/>
      <c r="N92" s="3"/>
      <c r="Q92" s="3"/>
    </row>
    <row r="93" spans="8:17" x14ac:dyDescent="0.25">
      <c r="H93" s="9"/>
      <c r="I93" s="3"/>
      <c r="K93" s="9"/>
      <c r="L93" s="3"/>
      <c r="N93" s="3"/>
      <c r="Q93" s="3"/>
    </row>
    <row r="94" spans="8:17" x14ac:dyDescent="0.25">
      <c r="H94" s="9"/>
      <c r="I94" s="3"/>
      <c r="K94" s="9"/>
      <c r="L94" s="3"/>
      <c r="N94" s="3"/>
      <c r="Q94" s="3"/>
    </row>
    <row r="95" spans="8:17" x14ac:dyDescent="0.25">
      <c r="H95" s="9"/>
      <c r="I95" s="3"/>
      <c r="K95" s="9"/>
      <c r="L95" s="3"/>
      <c r="N95" s="3"/>
      <c r="Q95" s="3"/>
    </row>
    <row r="96" spans="8:17" x14ac:dyDescent="0.25">
      <c r="H96" s="9"/>
      <c r="I96" s="3"/>
      <c r="K96" s="9"/>
      <c r="L96" s="3"/>
      <c r="N96" s="3"/>
      <c r="Q96" s="3"/>
    </row>
    <row r="97" spans="8:17" x14ac:dyDescent="0.25">
      <c r="H97" s="9"/>
      <c r="I97" s="3"/>
      <c r="K97" s="9"/>
      <c r="L97" s="3"/>
      <c r="N97" s="3"/>
      <c r="Q97" s="3"/>
    </row>
    <row r="98" spans="8:17" x14ac:dyDescent="0.25">
      <c r="H98" s="9"/>
      <c r="I98" s="3"/>
      <c r="K98" s="9"/>
      <c r="L98" s="3"/>
      <c r="N98" s="3"/>
      <c r="Q98" s="3"/>
    </row>
    <row r="99" spans="8:17" x14ac:dyDescent="0.25">
      <c r="H99" s="9"/>
      <c r="I99" s="3"/>
      <c r="K99" s="9"/>
      <c r="L99" s="3"/>
      <c r="N99" s="3"/>
      <c r="Q99" s="3"/>
    </row>
    <row r="100" spans="8:17" x14ac:dyDescent="0.25">
      <c r="H100" s="9"/>
      <c r="I100" s="3"/>
      <c r="K100" s="9"/>
      <c r="L100" s="3"/>
      <c r="N100" s="3"/>
      <c r="Q100" s="3"/>
    </row>
    <row r="101" spans="8:17" x14ac:dyDescent="0.25">
      <c r="H101" s="9"/>
      <c r="I101" s="3"/>
      <c r="K101" s="9"/>
      <c r="L101" s="3"/>
      <c r="N101" s="3"/>
      <c r="Q101" s="3"/>
    </row>
    <row r="102" spans="8:17" x14ac:dyDescent="0.25">
      <c r="H102" s="9"/>
      <c r="I102" s="3"/>
      <c r="K102" s="9"/>
      <c r="L102" s="3"/>
      <c r="N102" s="3"/>
      <c r="Q102" s="3"/>
    </row>
    <row r="103" spans="8:17" x14ac:dyDescent="0.25">
      <c r="H103" s="9"/>
      <c r="I103" s="3"/>
      <c r="K103" s="9"/>
      <c r="L103" s="3"/>
      <c r="N103" s="3"/>
      <c r="Q103" s="3"/>
    </row>
    <row r="104" spans="8:17" x14ac:dyDescent="0.25">
      <c r="H104" s="9"/>
      <c r="I104" s="3"/>
      <c r="K104" s="9"/>
      <c r="L104" s="3"/>
      <c r="N104" s="3"/>
      <c r="Q104" s="3"/>
    </row>
    <row r="105" spans="8:17" x14ac:dyDescent="0.25">
      <c r="H105" s="9"/>
      <c r="I105" s="3"/>
      <c r="K105" s="9"/>
      <c r="L105" s="3"/>
      <c r="N105" s="3"/>
      <c r="Q105" s="3"/>
    </row>
    <row r="106" spans="8:17" x14ac:dyDescent="0.25">
      <c r="H106" s="9"/>
      <c r="I106" s="3"/>
      <c r="K106" s="9"/>
      <c r="L106" s="3"/>
      <c r="N106" s="3"/>
      <c r="Q106" s="3"/>
    </row>
    <row r="107" spans="8:17" x14ac:dyDescent="0.25">
      <c r="H107" s="9"/>
      <c r="I107" s="3"/>
      <c r="K107" s="9"/>
      <c r="L107" s="3"/>
      <c r="N107" s="3"/>
      <c r="Q107" s="3"/>
    </row>
  </sheetData>
  <autoFilter ref="A1:Q1">
    <sortState ref="A2:Q34">
      <sortCondition ref="C1"/>
    </sortState>
  </autoFilter>
  <sortState ref="A2:Q79">
    <sortCondition ref="C2:C79"/>
  </sortState>
  <conditionalFormatting sqref="N1:O1048576">
    <cfRule type="iconSet" priority="8">
      <iconSet iconSet="3Symbols">
        <cfvo type="percent" val="0"/>
        <cfvo type="num" val="2.9"/>
        <cfvo type="num" val="3"/>
      </iconSet>
    </cfRule>
  </conditionalFormatting>
  <conditionalFormatting sqref="Q2:Q3">
    <cfRule type="iconSet" priority="7">
      <iconSet iconSet="3Symbols">
        <cfvo type="percent" val="0"/>
        <cfvo type="num" val="2.9"/>
        <cfvo type="num" val="3"/>
      </iconSet>
    </cfRule>
  </conditionalFormatting>
  <conditionalFormatting sqref="Q4:Q36">
    <cfRule type="iconSet" priority="5">
      <iconSet iconSet="3Symbols">
        <cfvo type="percent" val="0"/>
        <cfvo type="num" val="2.9"/>
        <cfvo type="num" val="3"/>
      </iconSet>
    </cfRule>
  </conditionalFormatting>
  <conditionalFormatting sqref="Q59:Q81">
    <cfRule type="iconSet" priority="3">
      <iconSet iconSet="3Symbols">
        <cfvo type="percent" val="0"/>
        <cfvo type="num" val="2.9"/>
        <cfvo type="num" val="3"/>
      </iconSet>
    </cfRule>
  </conditionalFormatting>
  <conditionalFormatting sqref="Q82:Q98">
    <cfRule type="iconSet" priority="2">
      <iconSet iconSet="3Symbols">
        <cfvo type="percent" val="0"/>
        <cfvo type="num" val="2.9"/>
        <cfvo type="num" val="3"/>
      </iconSet>
    </cfRule>
  </conditionalFormatting>
  <conditionalFormatting sqref="Q82:Q92">
    <cfRule type="iconSet" priority="1">
      <iconSet iconSet="3Symbols">
        <cfvo type="percent" val="0"/>
        <cfvo type="num" val="2.9"/>
        <cfvo type="num" val="3"/>
      </iconSet>
    </cfRule>
  </conditionalFormatting>
  <conditionalFormatting sqref="Q4:Q107">
    <cfRule type="iconSet" priority="13">
      <iconSet iconSet="3Symbols">
        <cfvo type="percent" val="0"/>
        <cfvo type="num" val="2.9"/>
        <cfvo type="num" val="3"/>
      </iconSet>
    </cfRule>
  </conditionalFormatting>
  <conditionalFormatting sqref="Q37:Q58">
    <cfRule type="iconSet" priority="15">
      <iconSet iconSet="3Symbols">
        <cfvo type="percent" val="0"/>
        <cfvo type="num" val="2.9"/>
        <cfvo type="num" val="3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O36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I32" sqref="I32"/>
    </sheetView>
  </sheetViews>
  <sheetFormatPr defaultRowHeight="15" x14ac:dyDescent="0.25"/>
  <cols>
    <col min="1" max="1" width="9.140625" style="12"/>
    <col min="2" max="2" width="20.7109375" style="12" bestFit="1" customWidth="1"/>
    <col min="3" max="3" width="38.28515625" customWidth="1"/>
    <col min="4" max="4" width="10.85546875" bestFit="1" customWidth="1"/>
  </cols>
  <sheetData>
    <row r="3" spans="1:15" s="11" customFormat="1" x14ac:dyDescent="0.25">
      <c r="A3" s="10"/>
      <c r="B3" s="10"/>
      <c r="E3" s="11" t="s">
        <v>91</v>
      </c>
    </row>
    <row r="4" spans="1:15" s="11" customFormat="1" x14ac:dyDescent="0.25">
      <c r="A4" s="10" t="s">
        <v>88</v>
      </c>
      <c r="B4" s="10" t="s">
        <v>7</v>
      </c>
      <c r="C4" s="11" t="s">
        <v>89</v>
      </c>
      <c r="D4" s="11" t="s">
        <v>90</v>
      </c>
      <c r="E4" s="11">
        <v>1</v>
      </c>
      <c r="F4" s="11">
        <v>2</v>
      </c>
      <c r="G4" s="11">
        <v>3</v>
      </c>
      <c r="H4" s="11">
        <v>4</v>
      </c>
      <c r="I4" s="11">
        <v>5</v>
      </c>
      <c r="J4" s="11">
        <v>6</v>
      </c>
      <c r="K4" s="11">
        <v>7</v>
      </c>
      <c r="L4" s="11">
        <v>8</v>
      </c>
      <c r="M4" s="11">
        <v>9</v>
      </c>
    </row>
    <row r="5" spans="1:15" s="11" customFormat="1" x14ac:dyDescent="0.25">
      <c r="A5" s="10"/>
      <c r="B5" s="10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5" x14ac:dyDescent="0.25">
      <c r="A6" s="12" t="s">
        <v>8</v>
      </c>
      <c r="B6" s="12" t="s">
        <v>92</v>
      </c>
      <c r="C6" t="s">
        <v>93</v>
      </c>
      <c r="D6">
        <v>2</v>
      </c>
      <c r="E6" s="13">
        <v>2</v>
      </c>
      <c r="F6" s="13">
        <v>2</v>
      </c>
      <c r="G6" s="13">
        <v>2</v>
      </c>
      <c r="H6" s="13">
        <v>2</v>
      </c>
      <c r="I6" s="13">
        <v>2</v>
      </c>
      <c r="J6" s="13">
        <v>2</v>
      </c>
      <c r="K6" s="13"/>
      <c r="L6" s="13"/>
      <c r="M6" s="13"/>
      <c r="N6" s="13"/>
      <c r="O6" s="13"/>
    </row>
    <row r="7" spans="1:15" x14ac:dyDescent="0.25">
      <c r="A7" s="12" t="s">
        <v>9</v>
      </c>
      <c r="B7" s="12" t="s">
        <v>94</v>
      </c>
      <c r="C7" t="s">
        <v>95</v>
      </c>
      <c r="D7">
        <v>1</v>
      </c>
      <c r="E7" s="13">
        <v>1</v>
      </c>
      <c r="F7" s="13">
        <v>1</v>
      </c>
      <c r="G7" s="13">
        <v>1</v>
      </c>
      <c r="H7" s="13">
        <v>1</v>
      </c>
      <c r="I7" s="13">
        <v>1</v>
      </c>
      <c r="J7" s="13">
        <v>1</v>
      </c>
      <c r="K7" s="13"/>
      <c r="L7" s="13"/>
      <c r="M7" s="13"/>
      <c r="N7" s="13"/>
      <c r="O7" s="13"/>
    </row>
    <row r="8" spans="1:15" s="13" customFormat="1" x14ac:dyDescent="0.25">
      <c r="A8" s="14" t="s">
        <v>10</v>
      </c>
      <c r="B8" s="14" t="s">
        <v>96</v>
      </c>
      <c r="C8" s="13" t="s">
        <v>97</v>
      </c>
      <c r="D8" s="13">
        <v>1</v>
      </c>
      <c r="E8" s="13">
        <v>0.7</v>
      </c>
      <c r="F8" s="13">
        <v>0.95</v>
      </c>
      <c r="G8" s="13">
        <v>1</v>
      </c>
      <c r="H8" s="13">
        <v>0</v>
      </c>
      <c r="I8" s="13">
        <v>1</v>
      </c>
      <c r="J8" s="13">
        <v>1</v>
      </c>
    </row>
    <row r="9" spans="1:15" x14ac:dyDescent="0.25">
      <c r="A9" s="12" t="s">
        <v>11</v>
      </c>
      <c r="B9" s="12" t="s">
        <v>98</v>
      </c>
      <c r="C9" t="s">
        <v>99</v>
      </c>
      <c r="D9">
        <v>1</v>
      </c>
      <c r="E9" s="13">
        <v>1</v>
      </c>
      <c r="F9" s="13">
        <v>1</v>
      </c>
      <c r="G9" s="13">
        <v>1</v>
      </c>
      <c r="H9" s="13">
        <v>1</v>
      </c>
      <c r="I9" s="13">
        <v>1</v>
      </c>
      <c r="J9" s="13">
        <v>1</v>
      </c>
      <c r="K9" s="13"/>
      <c r="L9" s="13"/>
      <c r="M9" s="13"/>
      <c r="N9" s="13"/>
      <c r="O9" s="13"/>
    </row>
    <row r="10" spans="1:15" x14ac:dyDescent="0.25">
      <c r="A10" s="12" t="s">
        <v>12</v>
      </c>
      <c r="B10" s="12" t="s">
        <v>98</v>
      </c>
      <c r="C10" t="s">
        <v>100</v>
      </c>
      <c r="D10">
        <v>1</v>
      </c>
      <c r="E10" s="13">
        <v>1</v>
      </c>
      <c r="F10" s="13">
        <v>1</v>
      </c>
      <c r="G10" s="13">
        <v>0.5</v>
      </c>
      <c r="H10" s="13">
        <v>1</v>
      </c>
      <c r="I10" s="13">
        <v>1</v>
      </c>
      <c r="J10" s="13">
        <v>1</v>
      </c>
      <c r="K10" s="13"/>
      <c r="L10" s="13"/>
      <c r="M10" s="13"/>
      <c r="N10" s="13"/>
      <c r="O10" s="13"/>
    </row>
    <row r="11" spans="1:15" x14ac:dyDescent="0.25">
      <c r="A11" s="12" t="s">
        <v>13</v>
      </c>
      <c r="B11" s="12" t="s">
        <v>101</v>
      </c>
      <c r="C11" t="s">
        <v>102</v>
      </c>
      <c r="D11">
        <v>1</v>
      </c>
      <c r="E11" s="13">
        <v>0.5</v>
      </c>
      <c r="F11" s="13">
        <v>1</v>
      </c>
      <c r="G11" s="13">
        <v>1</v>
      </c>
      <c r="H11" s="13">
        <v>1</v>
      </c>
      <c r="I11" s="13">
        <v>0.5</v>
      </c>
      <c r="J11" s="13">
        <v>0.5</v>
      </c>
      <c r="K11" s="13"/>
      <c r="L11" s="13"/>
      <c r="M11" s="13"/>
      <c r="N11" s="13"/>
      <c r="O11" s="13"/>
    </row>
    <row r="12" spans="1:15" x14ac:dyDescent="0.25">
      <c r="A12" s="12" t="s">
        <v>14</v>
      </c>
      <c r="B12" s="12" t="s">
        <v>101</v>
      </c>
      <c r="C12" t="s">
        <v>103</v>
      </c>
      <c r="D12">
        <v>1</v>
      </c>
      <c r="E12" s="13">
        <v>1</v>
      </c>
      <c r="F12" s="13">
        <v>0.6</v>
      </c>
      <c r="G12" s="13">
        <v>1</v>
      </c>
      <c r="H12" s="13">
        <v>1</v>
      </c>
      <c r="I12" s="13">
        <v>1</v>
      </c>
      <c r="J12" s="13">
        <v>1</v>
      </c>
      <c r="K12" s="13"/>
      <c r="L12" s="13"/>
      <c r="M12" s="13"/>
      <c r="N12" s="13"/>
      <c r="O12" s="13"/>
    </row>
    <row r="13" spans="1:15" x14ac:dyDescent="0.25">
      <c r="A13" s="12">
        <v>4</v>
      </c>
      <c r="B13" s="12" t="s">
        <v>104</v>
      </c>
      <c r="C13" t="s">
        <v>105</v>
      </c>
      <c r="D13">
        <v>1</v>
      </c>
      <c r="E13" s="13">
        <v>1</v>
      </c>
      <c r="F13" s="13">
        <v>1</v>
      </c>
      <c r="G13" s="13">
        <v>0.5</v>
      </c>
      <c r="H13" s="13">
        <v>1</v>
      </c>
      <c r="I13" s="13">
        <v>1</v>
      </c>
      <c r="J13" s="13">
        <v>0</v>
      </c>
      <c r="K13" s="13"/>
      <c r="L13" s="13"/>
      <c r="M13" s="13"/>
      <c r="N13" s="13"/>
      <c r="O13" s="13"/>
    </row>
    <row r="14" spans="1:15" x14ac:dyDescent="0.25">
      <c r="A14" s="12">
        <v>5</v>
      </c>
      <c r="B14" s="12" t="s">
        <v>106</v>
      </c>
      <c r="C14" t="s">
        <v>105</v>
      </c>
      <c r="D14">
        <v>1</v>
      </c>
      <c r="E14" s="13">
        <v>1</v>
      </c>
      <c r="F14" s="13">
        <v>0</v>
      </c>
      <c r="G14" s="13">
        <v>1</v>
      </c>
      <c r="H14" s="13">
        <v>1</v>
      </c>
      <c r="I14" s="13">
        <v>1</v>
      </c>
      <c r="J14" s="13">
        <v>0</v>
      </c>
      <c r="K14" s="13"/>
      <c r="L14" s="13"/>
      <c r="M14" s="13"/>
      <c r="N14" s="13"/>
      <c r="O14" s="13"/>
    </row>
    <row r="15" spans="1:15" x14ac:dyDescent="0.25">
      <c r="A15" s="12">
        <v>6</v>
      </c>
      <c r="B15" s="12" t="s">
        <v>107</v>
      </c>
      <c r="C15" t="s">
        <v>108</v>
      </c>
      <c r="D15">
        <v>1</v>
      </c>
      <c r="E15" s="13">
        <v>1</v>
      </c>
      <c r="F15" s="13">
        <v>0</v>
      </c>
      <c r="G15" s="13">
        <v>1</v>
      </c>
      <c r="H15" s="13">
        <v>1</v>
      </c>
      <c r="I15" s="13">
        <v>1</v>
      </c>
      <c r="J15" s="13">
        <v>1</v>
      </c>
      <c r="K15" s="13"/>
      <c r="L15" s="13"/>
      <c r="M15" s="13"/>
      <c r="N15" s="13"/>
      <c r="O15" s="13"/>
    </row>
    <row r="16" spans="1:15" x14ac:dyDescent="0.25">
      <c r="A16" s="12" t="s">
        <v>15</v>
      </c>
      <c r="B16" s="12" t="s">
        <v>109</v>
      </c>
      <c r="C16" t="s">
        <v>95</v>
      </c>
      <c r="D16">
        <v>1</v>
      </c>
      <c r="E16" s="13">
        <v>1</v>
      </c>
      <c r="F16" s="13">
        <v>0</v>
      </c>
      <c r="G16" s="13">
        <v>1</v>
      </c>
      <c r="H16" s="13">
        <v>1</v>
      </c>
      <c r="I16" s="13">
        <v>1</v>
      </c>
      <c r="J16" s="13">
        <v>1</v>
      </c>
      <c r="K16" s="13"/>
      <c r="L16" s="13"/>
      <c r="M16" s="13"/>
      <c r="N16" s="13"/>
      <c r="O16" s="13"/>
    </row>
    <row r="17" spans="1:15" x14ac:dyDescent="0.25">
      <c r="A17" s="12" t="s">
        <v>16</v>
      </c>
      <c r="B17" s="12" t="s">
        <v>110</v>
      </c>
      <c r="C17" t="s">
        <v>95</v>
      </c>
      <c r="D17">
        <v>1</v>
      </c>
      <c r="E17" s="13">
        <v>1</v>
      </c>
      <c r="F17" s="13">
        <v>0</v>
      </c>
      <c r="G17" s="13">
        <v>1</v>
      </c>
      <c r="H17" s="13">
        <v>1</v>
      </c>
      <c r="I17" s="13">
        <v>1</v>
      </c>
      <c r="J17" s="13">
        <v>1</v>
      </c>
      <c r="K17" s="13"/>
      <c r="L17" s="13"/>
      <c r="M17" s="13"/>
      <c r="N17" s="13"/>
      <c r="O17" s="13"/>
    </row>
    <row r="18" spans="1:15" x14ac:dyDescent="0.25">
      <c r="A18" s="12" t="s">
        <v>17</v>
      </c>
      <c r="B18" s="12" t="s">
        <v>111</v>
      </c>
      <c r="C18" t="s">
        <v>112</v>
      </c>
      <c r="D18">
        <v>1</v>
      </c>
      <c r="E18" s="13">
        <v>1</v>
      </c>
      <c r="F18" s="13">
        <v>0</v>
      </c>
      <c r="G18" s="13">
        <v>1</v>
      </c>
      <c r="H18" s="13">
        <v>0.5</v>
      </c>
      <c r="I18" s="13">
        <v>1</v>
      </c>
      <c r="J18" s="13">
        <v>1</v>
      </c>
      <c r="K18" s="13"/>
      <c r="L18" s="13"/>
      <c r="M18" s="13"/>
      <c r="N18" s="13"/>
      <c r="O18" s="13"/>
    </row>
    <row r="19" spans="1:15" x14ac:dyDescent="0.25">
      <c r="A19" s="12" t="s">
        <v>18</v>
      </c>
      <c r="B19" s="12" t="s">
        <v>128</v>
      </c>
      <c r="C19" t="s">
        <v>113</v>
      </c>
      <c r="D19">
        <v>1</v>
      </c>
      <c r="E19" s="13">
        <v>0.7</v>
      </c>
      <c r="F19" s="13">
        <v>0.5</v>
      </c>
      <c r="G19" s="13">
        <v>1</v>
      </c>
      <c r="H19" s="13">
        <v>1</v>
      </c>
      <c r="I19" s="13">
        <v>1</v>
      </c>
      <c r="J19" s="13">
        <v>1</v>
      </c>
      <c r="K19" s="13"/>
      <c r="L19" s="13"/>
      <c r="M19" s="13"/>
      <c r="N19" s="13"/>
      <c r="O19" s="13"/>
    </row>
    <row r="20" spans="1:15" s="18" customFormat="1" x14ac:dyDescent="0.25">
      <c r="A20" s="17" t="s">
        <v>19</v>
      </c>
      <c r="B20" s="17" t="s">
        <v>114</v>
      </c>
      <c r="C20" s="18" t="s">
        <v>115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</row>
    <row r="21" spans="1:15" s="18" customFormat="1" x14ac:dyDescent="0.25">
      <c r="A21" s="17" t="s">
        <v>20</v>
      </c>
      <c r="B21" s="17" t="s">
        <v>114</v>
      </c>
      <c r="C21" s="18" t="s">
        <v>116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</row>
    <row r="22" spans="1:15" x14ac:dyDescent="0.25">
      <c r="A22" s="12" t="s">
        <v>21</v>
      </c>
      <c r="B22" s="12" t="s">
        <v>117</v>
      </c>
      <c r="C22" t="s">
        <v>118</v>
      </c>
      <c r="D22">
        <v>1</v>
      </c>
      <c r="E22" s="13">
        <v>1</v>
      </c>
      <c r="F22" s="13">
        <v>1</v>
      </c>
      <c r="G22" s="13">
        <v>1</v>
      </c>
      <c r="H22" s="13">
        <v>1</v>
      </c>
      <c r="I22" s="13">
        <v>1</v>
      </c>
      <c r="J22" s="13">
        <v>1</v>
      </c>
      <c r="K22" s="13"/>
      <c r="L22" s="13"/>
      <c r="M22" s="13"/>
      <c r="N22" s="13"/>
      <c r="O22" s="13"/>
    </row>
    <row r="23" spans="1:15" x14ac:dyDescent="0.25">
      <c r="A23" s="12" t="s">
        <v>22</v>
      </c>
      <c r="B23" s="12" t="s">
        <v>117</v>
      </c>
      <c r="C23" t="s">
        <v>119</v>
      </c>
      <c r="D23">
        <v>1</v>
      </c>
      <c r="E23" s="13">
        <v>0</v>
      </c>
      <c r="F23" s="13">
        <v>1</v>
      </c>
      <c r="G23" s="13">
        <v>1</v>
      </c>
      <c r="H23" s="13">
        <v>1</v>
      </c>
      <c r="I23" s="13">
        <v>1</v>
      </c>
      <c r="J23" s="13">
        <v>1</v>
      </c>
      <c r="K23" s="13"/>
      <c r="L23" s="13"/>
      <c r="M23" s="13"/>
      <c r="N23" s="13"/>
      <c r="O23" s="13"/>
    </row>
    <row r="24" spans="1:15" x14ac:dyDescent="0.25">
      <c r="A24" s="12" t="s">
        <v>23</v>
      </c>
      <c r="B24" s="12" t="s">
        <v>117</v>
      </c>
      <c r="C24" t="s">
        <v>120</v>
      </c>
      <c r="D24">
        <v>1</v>
      </c>
      <c r="E24" s="13">
        <v>1</v>
      </c>
      <c r="F24" s="13">
        <v>1</v>
      </c>
      <c r="G24" s="13">
        <v>1</v>
      </c>
      <c r="H24" s="13">
        <v>0.8</v>
      </c>
      <c r="I24" s="13">
        <v>1</v>
      </c>
      <c r="J24" s="13">
        <v>1</v>
      </c>
      <c r="K24" s="13"/>
      <c r="L24" s="13"/>
      <c r="M24" s="13"/>
      <c r="N24" s="13"/>
      <c r="O24" s="13"/>
    </row>
    <row r="25" spans="1:15" x14ac:dyDescent="0.25">
      <c r="A25" s="12" t="s">
        <v>24</v>
      </c>
      <c r="B25" s="12" t="s">
        <v>121</v>
      </c>
      <c r="C25" t="s">
        <v>122</v>
      </c>
      <c r="D25" t="s">
        <v>25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5" x14ac:dyDescent="0.25"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5" x14ac:dyDescent="0.25">
      <c r="E27" s="13"/>
      <c r="F27" s="13"/>
      <c r="G27" s="13"/>
      <c r="H27" s="13"/>
      <c r="I27" s="13"/>
      <c r="J27" s="13"/>
      <c r="K27" s="13"/>
      <c r="L27" s="13"/>
      <c r="M27" s="13"/>
      <c r="N27" s="13"/>
    </row>
    <row r="28" spans="1:15" x14ac:dyDescent="0.25">
      <c r="A28" s="12" t="s">
        <v>123</v>
      </c>
      <c r="D28">
        <f xml:space="preserve"> SUM(D6:D27)</f>
        <v>18</v>
      </c>
      <c r="E28" s="13">
        <f>SUM(E6:E24)</f>
        <v>15.899999999999999</v>
      </c>
      <c r="F28" s="13">
        <f t="shared" ref="F28:M28" si="0">SUM(F6:F24)</f>
        <v>12.05</v>
      </c>
      <c r="G28" s="13">
        <f t="shared" si="0"/>
        <v>17</v>
      </c>
      <c r="H28" s="13">
        <f t="shared" si="0"/>
        <v>16.3</v>
      </c>
      <c r="I28" s="13">
        <f t="shared" si="0"/>
        <v>17.5</v>
      </c>
      <c r="J28" s="13">
        <f t="shared" si="0"/>
        <v>15.5</v>
      </c>
      <c r="K28" s="13">
        <f t="shared" si="0"/>
        <v>0</v>
      </c>
      <c r="L28" s="13">
        <f t="shared" si="0"/>
        <v>0</v>
      </c>
      <c r="M28" s="13">
        <f t="shared" si="0"/>
        <v>0</v>
      </c>
      <c r="N28" s="13"/>
    </row>
    <row r="29" spans="1:15" x14ac:dyDescent="0.25">
      <c r="E29" s="13"/>
      <c r="F29" s="13"/>
      <c r="G29" s="13"/>
      <c r="H29" s="13"/>
      <c r="I29" s="13"/>
      <c r="J29" s="13"/>
      <c r="K29" s="13"/>
      <c r="L29" s="13"/>
      <c r="M29" s="13"/>
      <c r="N29" s="13"/>
    </row>
    <row r="30" spans="1:15" x14ac:dyDescent="0.25">
      <c r="A30" s="12" t="s">
        <v>124</v>
      </c>
      <c r="E30" s="16">
        <f>E28/$D$28</f>
        <v>0.8833333333333333</v>
      </c>
      <c r="F30" s="16">
        <f t="shared" ref="F30:M30" si="1">F28/$D$28</f>
        <v>0.66944444444444451</v>
      </c>
      <c r="G30" s="16">
        <f t="shared" si="1"/>
        <v>0.94444444444444442</v>
      </c>
      <c r="H30" s="16">
        <f t="shared" si="1"/>
        <v>0.90555555555555556</v>
      </c>
      <c r="I30" s="16">
        <f t="shared" si="1"/>
        <v>0.97222222222222221</v>
      </c>
      <c r="J30" s="16">
        <f t="shared" si="1"/>
        <v>0.86111111111111116</v>
      </c>
      <c r="K30" s="16">
        <f t="shared" si="1"/>
        <v>0</v>
      </c>
      <c r="L30" s="16">
        <f t="shared" si="1"/>
        <v>0</v>
      </c>
      <c r="M30" s="16">
        <f t="shared" si="1"/>
        <v>0</v>
      </c>
      <c r="N30" s="13"/>
    </row>
    <row r="32" spans="1:15" x14ac:dyDescent="0.25">
      <c r="A32" s="12" t="s">
        <v>125</v>
      </c>
      <c r="E32">
        <f>IF(E30&gt;0.9,5,IF(E30&gt;0.8,4.5,IF(E30&gt;0.7,4,IF(E30&gt;0.6,3.5,IF(E30&gt;0.5,3,2)))))</f>
        <v>4.5</v>
      </c>
      <c r="F32">
        <f t="shared" ref="F32:M32" si="2">IF(F30&gt;0.9,5,IF(F30&gt;0.8,4.5,IF(F30&gt;0.7,4,IF(F30&gt;0.6,3.5,IF(F30&gt;0.5,3,2)))))</f>
        <v>3.5</v>
      </c>
      <c r="G32">
        <f t="shared" si="2"/>
        <v>5</v>
      </c>
      <c r="H32">
        <f t="shared" si="2"/>
        <v>5</v>
      </c>
      <c r="I32">
        <f t="shared" si="2"/>
        <v>5</v>
      </c>
      <c r="J32">
        <f t="shared" si="2"/>
        <v>4.5</v>
      </c>
      <c r="K32">
        <f t="shared" si="2"/>
        <v>2</v>
      </c>
      <c r="L32">
        <f t="shared" si="2"/>
        <v>2</v>
      </c>
      <c r="M32">
        <f t="shared" si="2"/>
        <v>2</v>
      </c>
    </row>
    <row r="34" spans="1:13" x14ac:dyDescent="0.25">
      <c r="A34" s="12" t="s">
        <v>126</v>
      </c>
    </row>
    <row r="36" spans="1:13" s="11" customFormat="1" x14ac:dyDescent="0.25">
      <c r="A36" s="10" t="s">
        <v>127</v>
      </c>
      <c r="B36" s="10"/>
      <c r="E36">
        <f>E32+E34</f>
        <v>4.5</v>
      </c>
      <c r="F36">
        <f t="shared" ref="F36:H36" si="3">F32+F34</f>
        <v>3.5</v>
      </c>
      <c r="G36">
        <f t="shared" si="3"/>
        <v>5</v>
      </c>
      <c r="H36">
        <f t="shared" si="3"/>
        <v>5</v>
      </c>
      <c r="I36">
        <f t="shared" ref="I36:J36" si="4">IF(I32+I34&lt;2,2,I32+I34)</f>
        <v>5</v>
      </c>
      <c r="J36">
        <f t="shared" si="4"/>
        <v>4.5</v>
      </c>
      <c r="K36">
        <f>IF(K32+K34&lt;2,2,K32+K34)</f>
        <v>2</v>
      </c>
      <c r="L36">
        <f t="shared" ref="L36:M36" si="5">IF(L32+L34&lt;2,2,L32+L34)</f>
        <v>2</v>
      </c>
      <c r="M36">
        <f t="shared" si="5"/>
        <v>2</v>
      </c>
    </row>
  </sheetData>
  <conditionalFormatting sqref="E36:H36">
    <cfRule type="iconSet" priority="1">
      <iconSet iconSet="3Symbols">
        <cfvo type="percent" val="0"/>
        <cfvo type="num" val="2.9"/>
        <cfvo type="num" val="3"/>
      </iconSet>
    </cfRule>
  </conditionalFormatting>
  <conditionalFormatting sqref="I36:M36">
    <cfRule type="iconSet" priority="9">
      <iconSet iconSet="3Symbols">
        <cfvo type="percent" val="0"/>
        <cfvo type="num" val="2.9"/>
        <cfvo type="num" val="3"/>
      </iconSet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Exams &amp; Final marks</vt:lpstr>
      <vt:lpstr>Homeworks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Rajewski</dc:creator>
  <cp:lastModifiedBy>Adam Rajewski</cp:lastModifiedBy>
  <dcterms:created xsi:type="dcterms:W3CDTF">2013-01-23T20:39:03Z</dcterms:created>
  <dcterms:modified xsi:type="dcterms:W3CDTF">2014-02-12T15:19:46Z</dcterms:modified>
</cp:coreProperties>
</file>